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Round3/"/>
    </mc:Choice>
  </mc:AlternateContent>
  <xr:revisionPtr revIDLastSave="0" documentId="8_{533D618C-7FCF-47EF-85CD-9BAE90C6CF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cores" sheetId="1" r:id="rId1"/>
    <sheet name="Summary" sheetId="2" r:id="rId2"/>
  </sheets>
  <definedNames>
    <definedName name="_xlnm._FilterDatabase" localSheetId="0" hidden="1">Scores!$A$1:$Q$99</definedName>
    <definedName name="_xlnm.Print_Area" localSheetId="0">Scores!$A$1:$Q$99</definedName>
    <definedName name="_xlnm.Print_Area" localSheetId="1">Summary!$A$1:$N$20</definedName>
    <definedName name="_xlnm.Print_Titles" localSheetId="0">Scores!$1:$1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M11" i="2" l="1"/>
  <c r="M10" i="2"/>
  <c r="M9" i="2"/>
  <c r="M8" i="2"/>
  <c r="M7" i="2"/>
  <c r="M6" i="2"/>
  <c r="M5" i="2"/>
  <c r="M4" i="2"/>
  <c r="M3" i="2"/>
  <c r="J12" i="2"/>
  <c r="I12" i="2"/>
  <c r="H12" i="2"/>
  <c r="G12" i="2"/>
  <c r="F12" i="2"/>
  <c r="E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  <c r="L4" i="2"/>
  <c r="K4" i="2"/>
  <c r="L3" i="2"/>
  <c r="K3" i="2"/>
  <c r="N12" i="2" l="1"/>
  <c r="M12" i="2"/>
  <c r="K12" i="2"/>
  <c r="L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To calculate DGP totals by district, must apply percentages to sum of DGP and Unpaved, then remove individual district Unpaved total.</t>
        </r>
      </text>
    </comment>
  </commentList>
</comments>
</file>

<file path=xl/sharedStrings.xml><?xml version="1.0" encoding="utf-8"?>
<sst xmlns="http://schemas.openxmlformats.org/spreadsheetml/2006/main" count="792" uniqueCount="224">
  <si>
    <t>Richmond</t>
  </si>
  <si>
    <t>Highway</t>
  </si>
  <si>
    <t>Northern Virginia</t>
  </si>
  <si>
    <t>Loudoun County</t>
  </si>
  <si>
    <t>Lynchburg</t>
  </si>
  <si>
    <t>Lynchburg City</t>
  </si>
  <si>
    <t>Rivermont Ave. and Bedford Ave. Intersection improvement</t>
  </si>
  <si>
    <t>US 501 Bus - Langhorne and Vassar Roundabout</t>
  </si>
  <si>
    <t>Salem</t>
  </si>
  <si>
    <t>Staunton</t>
  </si>
  <si>
    <t>Bus Transit</t>
  </si>
  <si>
    <t>Bristol</t>
  </si>
  <si>
    <t>Safety</t>
  </si>
  <si>
    <t>Hampton Roads</t>
  </si>
  <si>
    <t>Smyth County</t>
  </si>
  <si>
    <t>US Route 11 / SR 660 Roundabout South</t>
  </si>
  <si>
    <t>Route 50 Corridor Improvements</t>
  </si>
  <si>
    <t>Newport News City</t>
  </si>
  <si>
    <t>J. Clyde Morris Blvd Intersection Improvements</t>
  </si>
  <si>
    <t>Jefferson Ave &amp; Oyster Point Rd Intersection Improvements</t>
  </si>
  <si>
    <t>Warwick Blvd &amp; Oyster Point Rd Intersection Improvements</t>
  </si>
  <si>
    <t>Chesapeake City</t>
  </si>
  <si>
    <t>Battlefield Blvd/Volvo Pkwy Intersection Improvements</t>
  </si>
  <si>
    <t>Fairfax City</t>
  </si>
  <si>
    <t>Pickett Trail Connector</t>
  </si>
  <si>
    <t>Bike/Pedestrian</t>
  </si>
  <si>
    <t>Dinwiddie County</t>
  </si>
  <si>
    <t>Route 600/Route 601 Roundabout</t>
  </si>
  <si>
    <t>Culpeper</t>
  </si>
  <si>
    <t>Orange County</t>
  </si>
  <si>
    <t>Fairfax County</t>
  </si>
  <si>
    <t>Augusta County</t>
  </si>
  <si>
    <t>RT 254 - RT 640 Intersection Safety Project</t>
  </si>
  <si>
    <t>Fairfax Blvd/Warwick Ave Intersection Improvements</t>
  </si>
  <si>
    <t>Northampton County</t>
  </si>
  <si>
    <t>Alexandria City</t>
  </si>
  <si>
    <t>Safety &amp; Capacity Enhancements at Duke/Taylor Run/Telegraph</t>
  </si>
  <si>
    <t>Access Improvements to the Landmark Transit Hub</t>
  </si>
  <si>
    <t>Danville Metropolitan Planning Organization</t>
  </si>
  <si>
    <t>Southern Virginia Mega Site at Berry Hill Connector Road</t>
  </si>
  <si>
    <t>Richmond City</t>
  </si>
  <si>
    <t>E Maury Street Streetscape Phase II</t>
  </si>
  <si>
    <t>G US33 Leigh Street Streetscape Improvements</t>
  </si>
  <si>
    <t>I Boulevard Shared Use Path to Science Museum BRT Station</t>
  </si>
  <si>
    <t>Shoulder Widening Rte 13</t>
  </si>
  <si>
    <t>Bicycle Lane on US Business 13</t>
  </si>
  <si>
    <t>Sussex County</t>
  </si>
  <si>
    <t>Wakefield 460 Eastbound Turnlane</t>
  </si>
  <si>
    <t>Charlottesville City</t>
  </si>
  <si>
    <t>Fredericksburg</t>
  </si>
  <si>
    <t>Stafford County</t>
  </si>
  <si>
    <t>Page County</t>
  </si>
  <si>
    <t>Intersection Improvements US-211/340 Big Oak Rd</t>
  </si>
  <si>
    <t>Pittsylvania County</t>
  </si>
  <si>
    <t>Shula Drive Relocation</t>
  </si>
  <si>
    <t>Stefaniga and Mountain View Road Intersection Improvement</t>
  </si>
  <si>
    <t>Hampton Roads Transportation Planning Organization</t>
  </si>
  <si>
    <t>Hampton Roads Bridge-Tunnel Widening/I-64 Expansion</t>
  </si>
  <si>
    <t>Greater Richmond Transit Company (GRTC)</t>
  </si>
  <si>
    <t>A Scott's Addition BRT Station Pedestrian Safety/Streetscape</t>
  </si>
  <si>
    <t>C Rvrfront/Orleans BRT Station Pedestrian Safety/Streetscape</t>
  </si>
  <si>
    <t>DASH Alexandria Transit Company</t>
  </si>
  <si>
    <t>Citywide TSP on Major Corridors</t>
  </si>
  <si>
    <t>TDM</t>
  </si>
  <si>
    <t>Roanoke City</t>
  </si>
  <si>
    <t>Orange Avenue (US 460) Improvements</t>
  </si>
  <si>
    <t>Halifax Town</t>
  </si>
  <si>
    <t>Main St. (US501)-Mountain Rd. (VA360) Turning Radius</t>
  </si>
  <si>
    <t>Shenandoah County</t>
  </si>
  <si>
    <t>I-81 Exit 291 Northbound Ramp Widening</t>
  </si>
  <si>
    <t>Fauquier County</t>
  </si>
  <si>
    <t>Route 29/Freemans Ford Road Alternative Intersection</t>
  </si>
  <si>
    <t>West Main Streetscape</t>
  </si>
  <si>
    <t>Harrisonburg City</t>
  </si>
  <si>
    <t>Rockingham County</t>
  </si>
  <si>
    <t>US 11 N (North Valley Pike) Sidewalk</t>
  </si>
  <si>
    <t>Warren County</t>
  </si>
  <si>
    <t>John Marshall Hwy./Rte. 55 East Safety Improvement Project</t>
  </si>
  <si>
    <t>Rte. 340/522 Lighting Project</t>
  </si>
  <si>
    <t>Rte. 340/522 SB/I-66 WB On-Ramp Extension</t>
  </si>
  <si>
    <t>Hampton City</t>
  </si>
  <si>
    <t>Culpeper Town</t>
  </si>
  <si>
    <t>Roundabout - Route 3 and McDevitt Dr. Intersection</t>
  </si>
  <si>
    <t>Virginia Beach City</t>
  </si>
  <si>
    <t>General Booth Blvd/Oceana Blvd Intersection Improvements</t>
  </si>
  <si>
    <t>Hampton Roads Center Pkwy Bike &amp; Pedestrian Access</t>
  </si>
  <si>
    <t>N Armistead Ave Reconstruction, Ped, &amp; Drainage Improvements</t>
  </si>
  <si>
    <t>Campbell County</t>
  </si>
  <si>
    <t>Route 29 / 699 Intersection Improvements</t>
  </si>
  <si>
    <t>Prince George County</t>
  </si>
  <si>
    <t>Nelson County</t>
  </si>
  <si>
    <t>US Route 29 and Route 6 Intersection</t>
  </si>
  <si>
    <t>James City County</t>
  </si>
  <si>
    <t>Longhill Road Shared Use Path</t>
  </si>
  <si>
    <t>Amherst County</t>
  </si>
  <si>
    <t>Route 29/Route 151 Intersection</t>
  </si>
  <si>
    <t>Nottoway County</t>
  </si>
  <si>
    <t>Roundabout for Darvills Rd. (VA 40) at Military Rd.</t>
  </si>
  <si>
    <t>King George County</t>
  </si>
  <si>
    <t>Route 301 University Drive/Market Ctr Double RCUT</t>
  </si>
  <si>
    <t>Williamsburg City</t>
  </si>
  <si>
    <t>Richmond Road Signal Coordination &amp; Pedestrian Improvements</t>
  </si>
  <si>
    <t>Lafayette Street Widening</t>
  </si>
  <si>
    <t>Monticello Ave-Richmond Rd-Lafayette St Roundabout</t>
  </si>
  <si>
    <t>Lafayette Street Signal &amp; Pedestrian Improvements</t>
  </si>
  <si>
    <t>Roanoke County</t>
  </si>
  <si>
    <t>Williamson Road Sidewalk Improvements</t>
  </si>
  <si>
    <t>University Blvd/Evelyn Byrd Ave Road Diet &amp; Sidewalk</t>
  </si>
  <si>
    <t>Henrico County</t>
  </si>
  <si>
    <t>Parham Rd Traffic Signal &amp; Sidewalk Project</t>
  </si>
  <si>
    <t>Greensville County</t>
  </si>
  <si>
    <t>HWY 301S Sidewalk Greensville Project</t>
  </si>
  <si>
    <t>Falls Church City</t>
  </si>
  <si>
    <t>S Washington Multimodal Improvements</t>
  </si>
  <si>
    <t>Charles City County</t>
  </si>
  <si>
    <t>Route 106/Route 5 Roundabout</t>
  </si>
  <si>
    <t>Tazewell County</t>
  </si>
  <si>
    <t>Route 460 Corridor Improvements</t>
  </si>
  <si>
    <t>Win-Fred Metropolitan Planning Organization</t>
  </si>
  <si>
    <t>I-81 Exit 317 Accel/Decel Lane Extensions</t>
  </si>
  <si>
    <t>Rail Transit</t>
  </si>
  <si>
    <t>West End Transitway Corridor Investments</t>
  </si>
  <si>
    <t>Chesterfield County</t>
  </si>
  <si>
    <t>Botetourt County</t>
  </si>
  <si>
    <t>York County</t>
  </si>
  <si>
    <t>Route 171 capacity enhancements between Routes 134 and 1740</t>
  </si>
  <si>
    <t>Route 301 and Route 3 Median U-Turn Intersection</t>
  </si>
  <si>
    <t>Richmond Highway-Bus Rapid Transit</t>
  </si>
  <si>
    <t>Portsmouth City</t>
  </si>
  <si>
    <t>Portsmouth Railroad Crossing Message Signs</t>
  </si>
  <si>
    <t>Bath County</t>
  </si>
  <si>
    <t>Hot Springs - US 220 &amp; VA 615 Intersection Improvements</t>
  </si>
  <si>
    <t>Fredericksburg City</t>
  </si>
  <si>
    <t>Lafayette Blvd/Kenmore Ave/Charles St Roundabouts</t>
  </si>
  <si>
    <t>Franklin County</t>
  </si>
  <si>
    <t>Roadway Improvements on Rtes 220/619(Pleasant Hill/Sontag)</t>
  </si>
  <si>
    <t>Roadway Improvements on Rtes 220/919 (Grassy Hill)</t>
  </si>
  <si>
    <t>Construct R-CUT at the end Lewistown Plank Rd at 460</t>
  </si>
  <si>
    <t>Roadway improvements on Routes 122 &amp; 636 (Lost Mountain Rd)</t>
  </si>
  <si>
    <t>U.S. Route 1/Fall Hill Avenue Intersection  Improvements</t>
  </si>
  <si>
    <t>Dixon Street/Lansdowne Road Intersection Improvements</t>
  </si>
  <si>
    <t>Lower Appomattox River Trail</t>
  </si>
  <si>
    <t>Staunton City</t>
  </si>
  <si>
    <t>Edgewood Road Sidewalk Improvements</t>
  </si>
  <si>
    <t>North Augusta Sidewalk--Lambert St to Terry Court</t>
  </si>
  <si>
    <t>North Augusta Sidewalk--Terry Court to Meadowbrook Rd</t>
  </si>
  <si>
    <t>N Laburnum Avenue Pedestrian and Transit Improvements</t>
  </si>
  <si>
    <t>Route 220 at International Parkway Intersection Improvements</t>
  </si>
  <si>
    <t>Winchester City</t>
  </si>
  <si>
    <t>Traffic Signal Improvements on Valley and Gerrard Corridors</t>
  </si>
  <si>
    <t>Superstreet - Route 60 at Woolridge Road/Old Buckingham Road</t>
  </si>
  <si>
    <t>Arlington Transit</t>
  </si>
  <si>
    <t>Crystal City Metro East Entrance</t>
  </si>
  <si>
    <t>Isle of Wight County</t>
  </si>
  <si>
    <t>Crystal City Potomac Yard Transitway Southern Extension</t>
  </si>
  <si>
    <t>ITS Signal Upgrades</t>
  </si>
  <si>
    <t>Wythe County</t>
  </si>
  <si>
    <t>Progress Park Connector</t>
  </si>
  <si>
    <t>Surry County</t>
  </si>
  <si>
    <t>Route 31 Bicycle Accomodations</t>
  </si>
  <si>
    <t>Norfolk City</t>
  </si>
  <si>
    <t>Ballentine Blvd Lane Improvements</t>
  </si>
  <si>
    <t>Terminal Blvd/Diven St Intersection Improvements</t>
  </si>
  <si>
    <t>Virginia Beach Blvd Widening – George St to Newtown Rd</t>
  </si>
  <si>
    <t>George Washington Regional Commission</t>
  </si>
  <si>
    <t>Route 3 STARS Study Improvements</t>
  </si>
  <si>
    <t>Williamsburg Area Transit Authority (WATA)</t>
  </si>
  <si>
    <t>WATA Bus Stop Pull Offs</t>
  </si>
  <si>
    <t>Carrollton Boulevard (Route 17) Crosswalks</t>
  </si>
  <si>
    <t>US 33 / Route 20 east roundabout</t>
  </si>
  <si>
    <t>Waynesboro City</t>
  </si>
  <si>
    <t>13th and Rosser Roundabout</t>
  </si>
  <si>
    <t>Hampton Roads Transit</t>
  </si>
  <si>
    <t>Newport News Shipyard - Gloucester MAX Service</t>
  </si>
  <si>
    <t>Gloucester County</t>
  </si>
  <si>
    <t>Bicycle/Pedestrian Improvements on Rte 17B -Main St</t>
  </si>
  <si>
    <t>East Main Streetscape</t>
  </si>
  <si>
    <t>Fredericksburg Regional Transit</t>
  </si>
  <si>
    <t>New Commuter Parking Lot on Route 3</t>
  </si>
  <si>
    <t>FRED Transit-Shelters and Benches</t>
  </si>
  <si>
    <t>COSS</t>
  </si>
  <si>
    <t>UDA</t>
  </si>
  <si>
    <t>X</t>
  </si>
  <si>
    <t>HPP</t>
  </si>
  <si>
    <t>DGP</t>
  </si>
  <si>
    <t>Display ID</t>
  </si>
  <si>
    <t>App ID Companion Projects</t>
  </si>
  <si>
    <t>5003, 5056, 5057</t>
  </si>
  <si>
    <t>4784, 4787, 4837,4838, 4839</t>
  </si>
  <si>
    <t>4123, 4450</t>
  </si>
  <si>
    <t>5007, 5008</t>
  </si>
  <si>
    <t>District</t>
  </si>
  <si>
    <t>Percentage</t>
  </si>
  <si>
    <t>Step 1</t>
  </si>
  <si>
    <t>Step 2</t>
  </si>
  <si>
    <t>Step 3</t>
  </si>
  <si>
    <t>Total</t>
  </si>
  <si>
    <t>Remaining</t>
  </si>
  <si>
    <t># Projects</t>
  </si>
  <si>
    <t>Amount DGP</t>
  </si>
  <si>
    <t>Amount HPP</t>
  </si>
  <si>
    <t>Funding</t>
  </si>
  <si>
    <t>Draft Funding Scenario</t>
  </si>
  <si>
    <t>Fund top scoring projects within each district eligible for DGP funds using DGP funds until remaining funds are insufficient to fund the next highest scoring project.</t>
  </si>
  <si>
    <t>Fund top scoring projects within each district that would have otherwise been funded with available DGP funds, but were not because they are only eligible for HPP</t>
  </si>
  <si>
    <t>funds, using HPP funds, as long as their SMART SCALE cost does not exceed the total amount of DGP funds available to be programmed based on their rank.</t>
  </si>
  <si>
    <t>Benefit</t>
  </si>
  <si>
    <t>both</t>
  </si>
  <si>
    <t>High Priority</t>
  </si>
  <si>
    <t>District Grant</t>
  </si>
  <si>
    <t>grant_program from app</t>
  </si>
  <si>
    <t>RN</t>
  </si>
  <si>
    <t>(1) DGP</t>
  </si>
  <si>
    <t>(2) HPP</t>
  </si>
  <si>
    <t>(3) HPP</t>
  </si>
  <si>
    <t>Organization</t>
  </si>
  <si>
    <t>Description</t>
  </si>
  <si>
    <t>Need</t>
  </si>
  <si>
    <t>Total Cost</t>
  </si>
  <si>
    <t>SMART SCALE Cost</t>
  </si>
  <si>
    <t>Score</t>
  </si>
  <si>
    <t xml:space="preserve">until funds are insufficient to fund the next unfunded project with the highest project benefit. </t>
  </si>
  <si>
    <t xml:space="preserve">Fund projects with a benefit relative to SMART SCALE score greater than an established threshold based on the highest project benefit using HPP funds </t>
  </si>
  <si>
    <t>Improvement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</si>
</sst>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0" fontId="0" fillId="34" borderId="0" xfId="0" applyFill="1"/>
    <xf numFmtId="0" fontId="0" fillId="0" borderId="0" xfId="0" applyAlignment="1">
      <alignment horizontal="center"/>
    </xf>
    <xf numFmtId="0" fontId="16" fillId="0" borderId="13" xfId="0" applyFont="1" applyBorder="1"/>
    <xf numFmtId="0" fontId="0" fillId="0" borderId="14" xfId="0" applyBorder="1"/>
    <xf numFmtId="164" fontId="0" fillId="0" borderId="14" xfId="42" applyNumberFormat="1" applyFont="1" applyFill="1" applyBorder="1"/>
    <xf numFmtId="164" fontId="0" fillId="0" borderId="14" xfId="0" applyNumberFormat="1" applyBorder="1"/>
    <xf numFmtId="0" fontId="18" fillId="0" borderId="14" xfId="0" applyFont="1" applyBorder="1" applyAlignment="1">
      <alignment horizontal="center"/>
    </xf>
    <xf numFmtId="164" fontId="18" fillId="0" borderId="14" xfId="0" applyNumberFormat="1" applyFont="1" applyBorder="1"/>
    <xf numFmtId="164" fontId="14" fillId="0" borderId="14" xfId="0" applyNumberFormat="1" applyFont="1" applyBorder="1"/>
    <xf numFmtId="0" fontId="0" fillId="0" borderId="15" xfId="0" applyBorder="1"/>
    <xf numFmtId="164" fontId="0" fillId="0" borderId="15" xfId="42" applyNumberFormat="1" applyFont="1" applyFill="1" applyBorder="1"/>
    <xf numFmtId="164" fontId="0" fillId="0" borderId="15" xfId="0" applyNumberFormat="1" applyBorder="1"/>
    <xf numFmtId="0" fontId="18" fillId="0" borderId="15" xfId="0" applyFont="1" applyBorder="1" applyAlignment="1">
      <alignment horizontal="center"/>
    </xf>
    <xf numFmtId="164" fontId="18" fillId="0" borderId="15" xfId="0" applyNumberFormat="1" applyFont="1" applyBorder="1"/>
    <xf numFmtId="164" fontId="14" fillId="0" borderId="15" xfId="0" applyNumberFormat="1" applyFont="1" applyBorder="1"/>
    <xf numFmtId="164" fontId="16" fillId="0" borderId="13" xfId="0" applyNumberFormat="1" applyFont="1" applyBorder="1"/>
    <xf numFmtId="0" fontId="16" fillId="0" borderId="13" xfId="0" applyFont="1" applyBorder="1" applyAlignment="1">
      <alignment horizontal="center"/>
    </xf>
    <xf numFmtId="0" fontId="16" fillId="0" borderId="0" xfId="0" applyFont="1"/>
    <xf numFmtId="164" fontId="14" fillId="0" borderId="0" xfId="0" applyNumberFormat="1" applyFont="1"/>
    <xf numFmtId="0" fontId="0" fillId="0" borderId="16" xfId="0" applyBorder="1"/>
    <xf numFmtId="10" fontId="0" fillId="0" borderId="0" xfId="43" applyNumberFormat="1" applyFont="1"/>
    <xf numFmtId="164" fontId="19" fillId="0" borderId="13" xfId="0" applyNumberFormat="1" applyFont="1" applyBorder="1"/>
    <xf numFmtId="164" fontId="22" fillId="0" borderId="0" xfId="0" applyNumberFormat="1" applyFont="1"/>
    <xf numFmtId="2" fontId="22" fillId="0" borderId="0" xfId="0" applyNumberFormat="1" applyFont="1"/>
    <xf numFmtId="0" fontId="18" fillId="0" borderId="0" xfId="0" applyFont="1"/>
    <xf numFmtId="0" fontId="16" fillId="33" borderId="14" xfId="0" applyFont="1" applyFill="1" applyBorder="1" applyAlignment="1">
      <alignment horizontal="center"/>
    </xf>
    <xf numFmtId="164" fontId="16" fillId="33" borderId="14" xfId="0" applyNumberFormat="1" applyFont="1" applyFill="1" applyBorder="1" applyAlignment="1">
      <alignment horizontal="center"/>
    </xf>
    <xf numFmtId="164" fontId="19" fillId="33" borderId="14" xfId="0" applyNumberFormat="1" applyFont="1" applyFill="1" applyBorder="1" applyAlignment="1">
      <alignment horizontal="center"/>
    </xf>
    <xf numFmtId="0" fontId="18" fillId="0" borderId="14" xfId="0" applyFont="1" applyBorder="1"/>
    <xf numFmtId="10" fontId="18" fillId="0" borderId="14" xfId="0" applyNumberFormat="1" applyFont="1" applyBorder="1"/>
    <xf numFmtId="10" fontId="18" fillId="0" borderId="15" xfId="0" applyNumberFormat="1" applyFont="1" applyBorder="1"/>
    <xf numFmtId="10" fontId="16" fillId="0" borderId="13" xfId="0" applyNumberFormat="1" applyFont="1" applyBorder="1"/>
    <xf numFmtId="165" fontId="18" fillId="0" borderId="14" xfId="0" applyNumberFormat="1" applyFont="1" applyBorder="1"/>
    <xf numFmtId="3" fontId="18" fillId="0" borderId="14" xfId="0" applyNumberFormat="1" applyFont="1" applyBorder="1"/>
    <xf numFmtId="2" fontId="18" fillId="0" borderId="14" xfId="0" applyNumberFormat="1" applyFont="1" applyBorder="1"/>
    <xf numFmtId="2" fontId="19" fillId="33" borderId="14" xfId="0" applyNumberFormat="1" applyFont="1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164" fontId="0" fillId="33" borderId="14" xfId="0" applyNumberFormat="1" applyFill="1" applyBorder="1" applyAlignment="1">
      <alignment horizontal="center"/>
    </xf>
    <xf numFmtId="0" fontId="18" fillId="35" borderId="14" xfId="0" applyFont="1" applyFill="1" applyBorder="1"/>
    <xf numFmtId="0" fontId="18" fillId="35" borderId="14" xfId="0" applyFont="1" applyFill="1" applyBorder="1" applyAlignment="1">
      <alignment horizontal="center"/>
    </xf>
    <xf numFmtId="164" fontId="18" fillId="35" borderId="14" xfId="0" applyNumberFormat="1" applyFont="1" applyFill="1" applyBorder="1"/>
    <xf numFmtId="165" fontId="18" fillId="35" borderId="14" xfId="0" applyNumberFormat="1" applyFont="1" applyFill="1" applyBorder="1"/>
    <xf numFmtId="2" fontId="18" fillId="35" borderId="14" xfId="0" applyNumberFormat="1" applyFont="1" applyFill="1" applyBorder="1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 wrapText="1"/>
    </xf>
    <xf numFmtId="0" fontId="19" fillId="33" borderId="13" xfId="0" applyFont="1" applyFill="1" applyBorder="1"/>
    <xf numFmtId="0" fontId="19" fillId="33" borderId="13" xfId="0" applyFont="1" applyFill="1" applyBorder="1" applyAlignment="1">
      <alignment horizontal="center" wrapText="1"/>
    </xf>
    <xf numFmtId="0" fontId="19" fillId="33" borderId="14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"/>
  <sheetViews>
    <sheetView tabSelected="1" workbookViewId="0">
      <pane xSplit="2" ySplit="1" topLeftCell="E2" activePane="bottomRight" state="frozen"/>
      <selection pane="topRight" activeCell="F1" sqref="F1"/>
      <selection pane="bottomLeft" activeCell="A2" sqref="A2"/>
      <selection pane="bottomRight" activeCell="Q47" sqref="Q47"/>
    </sheetView>
  </sheetViews>
  <sheetFormatPr defaultColWidth="9.140625" defaultRowHeight="15" x14ac:dyDescent="0.25"/>
  <cols>
    <col min="1" max="1" width="8.7109375" customWidth="1"/>
    <col min="2" max="2" width="16.5703125" bestFit="1" customWidth="1"/>
    <col min="3" max="3" width="29.42578125" customWidth="1"/>
    <col min="4" max="4" width="56.28515625" customWidth="1"/>
    <col min="5" max="5" width="9.140625" style="3" customWidth="1"/>
    <col min="6" max="6" width="20.7109375" customWidth="1"/>
    <col min="7" max="7" width="7" bestFit="1" customWidth="1"/>
    <col min="8" max="8" width="6.85546875" bestFit="1" customWidth="1"/>
    <col min="9" max="9" width="34.85546875" style="2" hidden="1" customWidth="1"/>
    <col min="10" max="10" width="13.7109375" style="1" customWidth="1"/>
    <col min="11" max="11" width="16.28515625" style="24" customWidth="1"/>
    <col min="12" max="12" width="9.85546875" style="1" bestFit="1" customWidth="1"/>
    <col min="13" max="13" width="9.5703125" style="25" bestFit="1" customWidth="1"/>
    <col min="14" max="14" width="15.42578125" hidden="1" customWidth="1"/>
    <col min="15" max="15" width="11.140625" bestFit="1" customWidth="1"/>
    <col min="16" max="16" width="11.140625" style="26" bestFit="1" customWidth="1"/>
    <col min="17" max="17" width="12.140625" style="26" bestFit="1" customWidth="1"/>
  </cols>
  <sheetData>
    <row r="1" spans="1:17" s="3" customFormat="1" x14ac:dyDescent="0.25">
      <c r="A1" s="27" t="s">
        <v>185</v>
      </c>
      <c r="B1" s="27" t="s">
        <v>191</v>
      </c>
      <c r="C1" s="27" t="s">
        <v>215</v>
      </c>
      <c r="D1" s="27" t="s">
        <v>216</v>
      </c>
      <c r="E1" s="27" t="s">
        <v>217</v>
      </c>
      <c r="F1" s="27" t="s">
        <v>223</v>
      </c>
      <c r="G1" s="27" t="s">
        <v>184</v>
      </c>
      <c r="H1" s="27" t="s">
        <v>183</v>
      </c>
      <c r="I1" s="38" t="s">
        <v>210</v>
      </c>
      <c r="J1" s="28" t="s">
        <v>218</v>
      </c>
      <c r="K1" s="29" t="s">
        <v>219</v>
      </c>
      <c r="L1" s="29" t="s">
        <v>206</v>
      </c>
      <c r="M1" s="37" t="s">
        <v>220</v>
      </c>
      <c r="N1" s="39" t="s">
        <v>186</v>
      </c>
      <c r="O1" s="28" t="s">
        <v>212</v>
      </c>
      <c r="P1" s="29" t="s">
        <v>213</v>
      </c>
      <c r="Q1" s="29" t="s">
        <v>214</v>
      </c>
    </row>
    <row r="2" spans="1:17" x14ac:dyDescent="0.25">
      <c r="A2" s="40">
        <v>4086</v>
      </c>
      <c r="B2" s="40" t="s">
        <v>11</v>
      </c>
      <c r="C2" s="40" t="s">
        <v>116</v>
      </c>
      <c r="D2" s="40" t="s">
        <v>117</v>
      </c>
      <c r="E2" s="41" t="s">
        <v>180</v>
      </c>
      <c r="F2" s="40" t="s">
        <v>1</v>
      </c>
      <c r="G2" s="41" t="s">
        <v>182</v>
      </c>
      <c r="H2" s="41" t="s">
        <v>182</v>
      </c>
      <c r="I2" s="40" t="s">
        <v>207</v>
      </c>
      <c r="J2" s="42">
        <v>3597000</v>
      </c>
      <c r="K2" s="42">
        <v>3597000</v>
      </c>
      <c r="L2" s="43">
        <v>3.77641711039404</v>
      </c>
      <c r="M2" s="44">
        <v>10.498796525977314</v>
      </c>
      <c r="N2" s="40"/>
      <c r="O2" s="42">
        <v>3597000</v>
      </c>
      <c r="P2" s="40"/>
      <c r="Q2" s="40"/>
    </row>
    <row r="3" spans="1:17" x14ac:dyDescent="0.25">
      <c r="A3" s="40">
        <v>3802</v>
      </c>
      <c r="B3" s="40" t="s">
        <v>11</v>
      </c>
      <c r="C3" s="40" t="s">
        <v>14</v>
      </c>
      <c r="D3" s="40" t="s">
        <v>15</v>
      </c>
      <c r="E3" s="41" t="s">
        <v>180</v>
      </c>
      <c r="F3" s="40" t="s">
        <v>1</v>
      </c>
      <c r="G3" s="41" t="s">
        <v>182</v>
      </c>
      <c r="H3" s="41" t="s">
        <v>182</v>
      </c>
      <c r="I3" s="40" t="s">
        <v>207</v>
      </c>
      <c r="J3" s="42">
        <v>3607316</v>
      </c>
      <c r="K3" s="42">
        <v>3607316</v>
      </c>
      <c r="L3" s="43">
        <v>3.6145543548783015</v>
      </c>
      <c r="M3" s="44">
        <v>10.020065763238657</v>
      </c>
      <c r="N3" s="40"/>
      <c r="O3" s="42">
        <v>3607316</v>
      </c>
      <c r="P3" s="40"/>
      <c r="Q3" s="40"/>
    </row>
    <row r="4" spans="1:17" x14ac:dyDescent="0.25">
      <c r="A4" s="40">
        <v>3736</v>
      </c>
      <c r="B4" s="40" t="s">
        <v>11</v>
      </c>
      <c r="C4" s="40" t="s">
        <v>156</v>
      </c>
      <c r="D4" s="40" t="s">
        <v>157</v>
      </c>
      <c r="E4" s="41" t="s">
        <v>180</v>
      </c>
      <c r="F4" s="40" t="s">
        <v>1</v>
      </c>
      <c r="G4" s="41" t="s">
        <v>182</v>
      </c>
      <c r="H4" s="41" t="s">
        <v>182</v>
      </c>
      <c r="I4" s="40" t="s">
        <v>207</v>
      </c>
      <c r="J4" s="42">
        <v>23684000</v>
      </c>
      <c r="K4" s="42">
        <v>12857000</v>
      </c>
      <c r="L4" s="43">
        <v>11.647947125382787</v>
      </c>
      <c r="M4" s="44">
        <v>9.0596150932432042</v>
      </c>
      <c r="N4" s="40"/>
      <c r="O4" s="42">
        <v>12857000</v>
      </c>
      <c r="P4" s="40"/>
      <c r="Q4" s="40"/>
    </row>
    <row r="5" spans="1:17" x14ac:dyDescent="0.25">
      <c r="A5" s="30">
        <v>3756</v>
      </c>
      <c r="B5" s="30" t="s">
        <v>28</v>
      </c>
      <c r="C5" s="30" t="s">
        <v>81</v>
      </c>
      <c r="D5" s="30" t="s">
        <v>82</v>
      </c>
      <c r="E5" s="8" t="s">
        <v>12</v>
      </c>
      <c r="F5" s="30" t="s">
        <v>1</v>
      </c>
      <c r="G5" s="8" t="s">
        <v>182</v>
      </c>
      <c r="H5" s="8"/>
      <c r="I5" s="30" t="s">
        <v>209</v>
      </c>
      <c r="J5" s="9">
        <v>6200000</v>
      </c>
      <c r="K5" s="9">
        <v>6200000</v>
      </c>
      <c r="L5" s="34">
        <v>9.8661246235520519</v>
      </c>
      <c r="M5" s="36">
        <v>15.913104231535568</v>
      </c>
      <c r="N5" s="30"/>
      <c r="O5" s="9">
        <v>6200000</v>
      </c>
      <c r="P5" s="30"/>
      <c r="Q5" s="9"/>
    </row>
    <row r="6" spans="1:17" x14ac:dyDescent="0.25">
      <c r="A6" s="30">
        <v>3584</v>
      </c>
      <c r="B6" s="30" t="s">
        <v>28</v>
      </c>
      <c r="C6" s="30" t="s">
        <v>48</v>
      </c>
      <c r="D6" s="30" t="s">
        <v>72</v>
      </c>
      <c r="E6" s="8" t="s">
        <v>180</v>
      </c>
      <c r="F6" s="30" t="s">
        <v>25</v>
      </c>
      <c r="G6" s="8" t="s">
        <v>182</v>
      </c>
      <c r="H6" s="8" t="s">
        <v>182</v>
      </c>
      <c r="I6" s="30" t="s">
        <v>207</v>
      </c>
      <c r="J6" s="9">
        <v>12689020</v>
      </c>
      <c r="K6" s="9">
        <v>2009265</v>
      </c>
      <c r="L6" s="34">
        <v>3.1028451304578732</v>
      </c>
      <c r="M6" s="36">
        <v>15.442687402895453</v>
      </c>
      <c r="N6" s="30"/>
      <c r="O6" s="9">
        <v>2009265</v>
      </c>
      <c r="P6" s="30"/>
      <c r="Q6" s="30"/>
    </row>
    <row r="7" spans="1:17" x14ac:dyDescent="0.25">
      <c r="A7" s="30">
        <v>3444</v>
      </c>
      <c r="B7" s="30" t="s">
        <v>28</v>
      </c>
      <c r="C7" s="30" t="s">
        <v>70</v>
      </c>
      <c r="D7" s="30" t="s">
        <v>71</v>
      </c>
      <c r="E7" s="8" t="s">
        <v>181</v>
      </c>
      <c r="F7" s="30" t="s">
        <v>1</v>
      </c>
      <c r="G7" s="8" t="s">
        <v>182</v>
      </c>
      <c r="H7" s="8"/>
      <c r="I7" s="30" t="s">
        <v>209</v>
      </c>
      <c r="J7" s="9">
        <v>7100000</v>
      </c>
      <c r="K7" s="9">
        <v>7100000</v>
      </c>
      <c r="L7" s="34">
        <v>5.7915155335848327</v>
      </c>
      <c r="M7" s="36">
        <v>8.1570641318096246</v>
      </c>
      <c r="N7" s="30"/>
      <c r="O7" s="9">
        <v>7100000</v>
      </c>
      <c r="P7" s="30"/>
      <c r="Q7" s="9"/>
    </row>
    <row r="8" spans="1:17" x14ac:dyDescent="0.25">
      <c r="A8" s="30">
        <v>4104</v>
      </c>
      <c r="B8" s="30" t="s">
        <v>28</v>
      </c>
      <c r="C8" s="30" t="s">
        <v>29</v>
      </c>
      <c r="D8" s="30" t="s">
        <v>169</v>
      </c>
      <c r="E8" s="8" t="s">
        <v>12</v>
      </c>
      <c r="F8" s="30" t="s">
        <v>1</v>
      </c>
      <c r="G8" s="8" t="s">
        <v>182</v>
      </c>
      <c r="H8" s="8"/>
      <c r="I8" s="30" t="s">
        <v>209</v>
      </c>
      <c r="J8" s="9">
        <v>5500000</v>
      </c>
      <c r="K8" s="9">
        <v>5500000</v>
      </c>
      <c r="L8" s="34">
        <v>3.7600979498703135</v>
      </c>
      <c r="M8" s="36">
        <v>6.8365417270369342</v>
      </c>
      <c r="N8" s="30"/>
      <c r="O8" s="9">
        <v>5500000</v>
      </c>
      <c r="P8" s="30"/>
      <c r="Q8" s="9"/>
    </row>
    <row r="9" spans="1:17" x14ac:dyDescent="0.25">
      <c r="A9" s="40">
        <v>3488</v>
      </c>
      <c r="B9" s="40" t="s">
        <v>49</v>
      </c>
      <c r="C9" s="40" t="s">
        <v>98</v>
      </c>
      <c r="D9" s="40" t="s">
        <v>99</v>
      </c>
      <c r="E9" s="41" t="s">
        <v>181</v>
      </c>
      <c r="F9" s="40" t="s">
        <v>25</v>
      </c>
      <c r="G9" s="41" t="s">
        <v>182</v>
      </c>
      <c r="H9" s="41"/>
      <c r="I9" s="40" t="s">
        <v>207</v>
      </c>
      <c r="J9" s="42">
        <v>3500000</v>
      </c>
      <c r="K9" s="42">
        <v>3500000</v>
      </c>
      <c r="L9" s="43">
        <v>3.6670951604595241</v>
      </c>
      <c r="M9" s="44">
        <v>10.477414744170069</v>
      </c>
      <c r="N9" s="40"/>
      <c r="O9" s="42">
        <v>3500000</v>
      </c>
      <c r="P9" s="40"/>
      <c r="Q9" s="40"/>
    </row>
    <row r="10" spans="1:17" x14ac:dyDescent="0.25">
      <c r="A10" s="40">
        <v>3685</v>
      </c>
      <c r="B10" s="40" t="s">
        <v>49</v>
      </c>
      <c r="C10" s="40" t="s">
        <v>177</v>
      </c>
      <c r="D10" s="40" t="s">
        <v>179</v>
      </c>
      <c r="E10" s="41" t="s">
        <v>211</v>
      </c>
      <c r="F10" s="40" t="s">
        <v>10</v>
      </c>
      <c r="G10" s="40"/>
      <c r="H10" s="41" t="s">
        <v>182</v>
      </c>
      <c r="I10" s="40" t="s">
        <v>208</v>
      </c>
      <c r="J10" s="42">
        <v>256000</v>
      </c>
      <c r="K10" s="42">
        <v>218500</v>
      </c>
      <c r="L10" s="43">
        <v>0.20027343483760437</v>
      </c>
      <c r="M10" s="44">
        <v>9.1658322580139302</v>
      </c>
      <c r="N10" s="40"/>
      <c r="O10" s="40"/>
      <c r="P10" s="42">
        <v>218500</v>
      </c>
      <c r="Q10" s="42"/>
    </row>
    <row r="11" spans="1:17" x14ac:dyDescent="0.25">
      <c r="A11" s="40">
        <v>3620</v>
      </c>
      <c r="B11" s="40" t="s">
        <v>49</v>
      </c>
      <c r="C11" s="40" t="s">
        <v>132</v>
      </c>
      <c r="D11" s="40" t="s">
        <v>133</v>
      </c>
      <c r="E11" s="41" t="s">
        <v>181</v>
      </c>
      <c r="F11" s="40" t="s">
        <v>63</v>
      </c>
      <c r="G11" s="41" t="s">
        <v>182</v>
      </c>
      <c r="H11" s="41"/>
      <c r="I11" s="40" t="s">
        <v>209</v>
      </c>
      <c r="J11" s="42">
        <v>5800000</v>
      </c>
      <c r="K11" s="42">
        <v>1978826</v>
      </c>
      <c r="L11" s="43">
        <v>1.1667528894787456</v>
      </c>
      <c r="M11" s="44">
        <v>5.8961873832198766</v>
      </c>
      <c r="N11" s="40"/>
      <c r="O11" s="42">
        <v>1978826</v>
      </c>
      <c r="P11" s="40"/>
      <c r="Q11" s="40"/>
    </row>
    <row r="12" spans="1:17" x14ac:dyDescent="0.25">
      <c r="A12" s="40">
        <v>3486</v>
      </c>
      <c r="B12" s="40" t="s">
        <v>49</v>
      </c>
      <c r="C12" s="40" t="s">
        <v>98</v>
      </c>
      <c r="D12" s="40" t="s">
        <v>126</v>
      </c>
      <c r="E12" s="41" t="s">
        <v>180</v>
      </c>
      <c r="F12" s="40" t="s">
        <v>1</v>
      </c>
      <c r="G12" s="41" t="s">
        <v>182</v>
      </c>
      <c r="H12" s="41" t="s">
        <v>182</v>
      </c>
      <c r="I12" s="40" t="s">
        <v>207</v>
      </c>
      <c r="J12" s="42">
        <v>3300000</v>
      </c>
      <c r="K12" s="42">
        <v>3300000</v>
      </c>
      <c r="L12" s="43">
        <v>1.7583624365442803</v>
      </c>
      <c r="M12" s="44">
        <v>5.3283710198311525</v>
      </c>
      <c r="N12" s="40"/>
      <c r="O12" s="42">
        <v>3300000</v>
      </c>
      <c r="P12" s="40"/>
      <c r="Q12" s="42"/>
    </row>
    <row r="13" spans="1:17" x14ac:dyDescent="0.25">
      <c r="A13" s="40">
        <v>4555</v>
      </c>
      <c r="B13" s="40" t="s">
        <v>49</v>
      </c>
      <c r="C13" s="40" t="s">
        <v>177</v>
      </c>
      <c r="D13" s="40" t="s">
        <v>178</v>
      </c>
      <c r="E13" s="41" t="s">
        <v>180</v>
      </c>
      <c r="F13" s="40" t="s">
        <v>63</v>
      </c>
      <c r="G13" s="40"/>
      <c r="H13" s="41" t="s">
        <v>182</v>
      </c>
      <c r="I13" s="40" t="s">
        <v>208</v>
      </c>
      <c r="J13" s="42">
        <v>7455000</v>
      </c>
      <c r="K13" s="42">
        <v>5055000</v>
      </c>
      <c r="L13" s="43">
        <v>2.5806425279934344</v>
      </c>
      <c r="M13" s="44">
        <v>5.1051286409365666</v>
      </c>
      <c r="N13" s="40"/>
      <c r="O13" s="40"/>
      <c r="P13" s="42">
        <v>5055000</v>
      </c>
      <c r="Q13" s="42"/>
    </row>
    <row r="14" spans="1:17" x14ac:dyDescent="0.25">
      <c r="A14" s="40">
        <v>3580</v>
      </c>
      <c r="B14" s="40" t="s">
        <v>49</v>
      </c>
      <c r="C14" s="40" t="s">
        <v>174</v>
      </c>
      <c r="D14" s="40" t="s">
        <v>175</v>
      </c>
      <c r="E14" s="41" t="s">
        <v>211</v>
      </c>
      <c r="F14" s="40" t="s">
        <v>25</v>
      </c>
      <c r="G14" s="41" t="s">
        <v>182</v>
      </c>
      <c r="H14" s="41" t="s">
        <v>182</v>
      </c>
      <c r="I14" s="40" t="s">
        <v>207</v>
      </c>
      <c r="J14" s="42">
        <v>7300000</v>
      </c>
      <c r="K14" s="42">
        <v>7300000</v>
      </c>
      <c r="L14" s="43">
        <v>2.9061550066483401</v>
      </c>
      <c r="M14" s="44">
        <v>3.9810342556826575</v>
      </c>
      <c r="N14" s="40"/>
      <c r="O14" s="42">
        <v>7300000</v>
      </c>
      <c r="P14" s="40"/>
      <c r="Q14" s="40"/>
    </row>
    <row r="15" spans="1:17" x14ac:dyDescent="0.25">
      <c r="A15" s="40">
        <v>3622</v>
      </c>
      <c r="B15" s="40" t="s">
        <v>49</v>
      </c>
      <c r="C15" s="40" t="s">
        <v>132</v>
      </c>
      <c r="D15" s="40" t="s">
        <v>140</v>
      </c>
      <c r="E15" s="41" t="s">
        <v>181</v>
      </c>
      <c r="F15" s="40" t="s">
        <v>1</v>
      </c>
      <c r="G15" s="41" t="s">
        <v>182</v>
      </c>
      <c r="H15" s="41"/>
      <c r="I15" s="40" t="s">
        <v>207</v>
      </c>
      <c r="J15" s="42">
        <v>2200000</v>
      </c>
      <c r="K15" s="42">
        <v>2200000</v>
      </c>
      <c r="L15" s="43">
        <v>0.86579501950808146</v>
      </c>
      <c r="M15" s="44">
        <v>3.935431906854916</v>
      </c>
      <c r="N15" s="40"/>
      <c r="O15" s="42">
        <v>2200000</v>
      </c>
      <c r="P15" s="40"/>
      <c r="Q15" s="40"/>
    </row>
    <row r="16" spans="1:17" x14ac:dyDescent="0.25">
      <c r="A16" s="40">
        <v>3878</v>
      </c>
      <c r="B16" s="40" t="s">
        <v>49</v>
      </c>
      <c r="C16" s="40" t="s">
        <v>164</v>
      </c>
      <c r="D16" s="40" t="s">
        <v>165</v>
      </c>
      <c r="E16" s="41" t="s">
        <v>180</v>
      </c>
      <c r="F16" s="40" t="s">
        <v>1</v>
      </c>
      <c r="G16" s="40"/>
      <c r="H16" s="41" t="s">
        <v>182</v>
      </c>
      <c r="I16" s="40" t="s">
        <v>208</v>
      </c>
      <c r="J16" s="42">
        <v>7420000</v>
      </c>
      <c r="K16" s="42">
        <v>6374139</v>
      </c>
      <c r="L16" s="43">
        <v>1.7236883617599588</v>
      </c>
      <c r="M16" s="44">
        <v>2.7041901059263984</v>
      </c>
      <c r="N16" s="40" t="s">
        <v>190</v>
      </c>
      <c r="O16" s="40"/>
      <c r="P16" s="42">
        <v>6374139</v>
      </c>
      <c r="Q16" s="42"/>
    </row>
    <row r="17" spans="1:17" x14ac:dyDescent="0.25">
      <c r="A17" s="40">
        <v>3621</v>
      </c>
      <c r="B17" s="40" t="s">
        <v>49</v>
      </c>
      <c r="C17" s="40" t="s">
        <v>132</v>
      </c>
      <c r="D17" s="40" t="s">
        <v>139</v>
      </c>
      <c r="E17" s="41" t="s">
        <v>180</v>
      </c>
      <c r="F17" s="40" t="s">
        <v>63</v>
      </c>
      <c r="G17" s="41" t="s">
        <v>182</v>
      </c>
      <c r="H17" s="41" t="s">
        <v>182</v>
      </c>
      <c r="I17" s="40" t="s">
        <v>207</v>
      </c>
      <c r="J17" s="42">
        <v>7200000</v>
      </c>
      <c r="K17" s="42">
        <v>7200000</v>
      </c>
      <c r="L17" s="43">
        <v>1.6363603862003397</v>
      </c>
      <c r="M17" s="44">
        <v>2.2727227586115828</v>
      </c>
      <c r="N17" s="40"/>
      <c r="O17" s="42">
        <v>7200000</v>
      </c>
      <c r="P17" s="40"/>
      <c r="Q17" s="40"/>
    </row>
    <row r="18" spans="1:17" x14ac:dyDescent="0.25">
      <c r="A18" s="40">
        <v>3651</v>
      </c>
      <c r="B18" s="40" t="s">
        <v>49</v>
      </c>
      <c r="C18" s="40" t="s">
        <v>50</v>
      </c>
      <c r="D18" s="40" t="s">
        <v>55</v>
      </c>
      <c r="E18" s="41" t="s">
        <v>12</v>
      </c>
      <c r="F18" s="40" t="s">
        <v>1</v>
      </c>
      <c r="G18" s="41" t="s">
        <v>182</v>
      </c>
      <c r="H18" s="41"/>
      <c r="I18" s="40" t="s">
        <v>209</v>
      </c>
      <c r="J18" s="42">
        <v>3700000</v>
      </c>
      <c r="K18" s="42">
        <v>2700000</v>
      </c>
      <c r="L18" s="43">
        <v>0.56020539649732215</v>
      </c>
      <c r="M18" s="44">
        <v>2.0748348018419338</v>
      </c>
      <c r="N18" s="40"/>
      <c r="O18" s="42">
        <v>2700000</v>
      </c>
      <c r="P18" s="40"/>
      <c r="Q18" s="40"/>
    </row>
    <row r="19" spans="1:17" x14ac:dyDescent="0.25">
      <c r="A19" s="30">
        <v>3668</v>
      </c>
      <c r="B19" s="30" t="s">
        <v>13</v>
      </c>
      <c r="C19" s="30" t="s">
        <v>100</v>
      </c>
      <c r="D19" s="30" t="s">
        <v>104</v>
      </c>
      <c r="E19" s="8" t="s">
        <v>211</v>
      </c>
      <c r="F19" s="30" t="s">
        <v>1</v>
      </c>
      <c r="G19" s="8" t="s">
        <v>182</v>
      </c>
      <c r="H19" s="8" t="s">
        <v>182</v>
      </c>
      <c r="I19" s="30" t="s">
        <v>207</v>
      </c>
      <c r="J19" s="9">
        <v>91000</v>
      </c>
      <c r="K19" s="9">
        <v>91000</v>
      </c>
      <c r="L19" s="34">
        <v>0.59824949546982442</v>
      </c>
      <c r="M19" s="36">
        <v>65.741702798881803</v>
      </c>
      <c r="N19" s="30"/>
      <c r="O19" s="9">
        <v>91000</v>
      </c>
      <c r="P19" s="30"/>
      <c r="Q19" s="30"/>
    </row>
    <row r="20" spans="1:17" x14ac:dyDescent="0.25">
      <c r="A20" s="30">
        <v>3548</v>
      </c>
      <c r="B20" s="30" t="s">
        <v>13</v>
      </c>
      <c r="C20" s="30" t="s">
        <v>21</v>
      </c>
      <c r="D20" s="30" t="s">
        <v>22</v>
      </c>
      <c r="E20" s="8" t="s">
        <v>211</v>
      </c>
      <c r="F20" s="30" t="s">
        <v>1</v>
      </c>
      <c r="G20" s="8" t="s">
        <v>182</v>
      </c>
      <c r="H20" s="8" t="s">
        <v>182</v>
      </c>
      <c r="I20" s="30" t="s">
        <v>207</v>
      </c>
      <c r="J20" s="9">
        <v>1475129</v>
      </c>
      <c r="K20" s="9">
        <v>1447129</v>
      </c>
      <c r="L20" s="34">
        <v>9.0921133242436287</v>
      </c>
      <c r="M20" s="36">
        <v>62.828630510781196</v>
      </c>
      <c r="N20" s="30"/>
      <c r="O20" s="9">
        <v>1447129</v>
      </c>
      <c r="P20" s="30"/>
      <c r="Q20" s="30"/>
    </row>
    <row r="21" spans="1:17" x14ac:dyDescent="0.25">
      <c r="A21" s="30">
        <v>3666</v>
      </c>
      <c r="B21" s="30" t="s">
        <v>13</v>
      </c>
      <c r="C21" s="30" t="s">
        <v>100</v>
      </c>
      <c r="D21" s="30" t="s">
        <v>101</v>
      </c>
      <c r="E21" s="8" t="s">
        <v>180</v>
      </c>
      <c r="F21" s="30" t="s">
        <v>1</v>
      </c>
      <c r="G21" s="8" t="s">
        <v>182</v>
      </c>
      <c r="H21" s="8" t="s">
        <v>182</v>
      </c>
      <c r="I21" s="30" t="s">
        <v>207</v>
      </c>
      <c r="J21" s="9">
        <v>203500</v>
      </c>
      <c r="K21" s="9">
        <v>203500</v>
      </c>
      <c r="L21" s="34">
        <v>1.1657278658001446</v>
      </c>
      <c r="M21" s="36">
        <v>57.283924609343714</v>
      </c>
      <c r="N21" s="30"/>
      <c r="O21" s="9">
        <v>203500</v>
      </c>
      <c r="P21" s="30"/>
      <c r="Q21" s="30"/>
    </row>
    <row r="22" spans="1:17" x14ac:dyDescent="0.25">
      <c r="A22" s="30">
        <v>3966</v>
      </c>
      <c r="B22" s="30" t="s">
        <v>13</v>
      </c>
      <c r="C22" s="30" t="s">
        <v>160</v>
      </c>
      <c r="D22" s="30" t="s">
        <v>161</v>
      </c>
      <c r="E22" s="8" t="s">
        <v>211</v>
      </c>
      <c r="F22" s="30" t="s">
        <v>1</v>
      </c>
      <c r="G22" s="8" t="s">
        <v>182</v>
      </c>
      <c r="H22" s="8" t="s">
        <v>182</v>
      </c>
      <c r="I22" s="30" t="s">
        <v>207</v>
      </c>
      <c r="J22" s="9">
        <v>1067388</v>
      </c>
      <c r="K22" s="9">
        <v>1067388</v>
      </c>
      <c r="L22" s="34">
        <v>5.5237460702214181</v>
      </c>
      <c r="M22" s="36">
        <v>51.750123387385081</v>
      </c>
      <c r="N22" s="30"/>
      <c r="O22" s="9">
        <v>1067388</v>
      </c>
      <c r="P22" s="30"/>
      <c r="Q22" s="30"/>
    </row>
    <row r="23" spans="1:17" x14ac:dyDescent="0.25">
      <c r="A23" s="30">
        <v>4392</v>
      </c>
      <c r="B23" s="30" t="s">
        <v>13</v>
      </c>
      <c r="C23" s="30" t="s">
        <v>128</v>
      </c>
      <c r="D23" s="30" t="s">
        <v>129</v>
      </c>
      <c r="E23" s="8" t="s">
        <v>181</v>
      </c>
      <c r="F23" s="30" t="s">
        <v>63</v>
      </c>
      <c r="G23" s="8" t="s">
        <v>182</v>
      </c>
      <c r="H23" s="8"/>
      <c r="I23" s="30" t="s">
        <v>209</v>
      </c>
      <c r="J23" s="9">
        <v>753699</v>
      </c>
      <c r="K23" s="9">
        <v>570000</v>
      </c>
      <c r="L23" s="34">
        <v>2.7178054807259904</v>
      </c>
      <c r="M23" s="36">
        <v>47.680797907473512</v>
      </c>
      <c r="N23" s="30"/>
      <c r="O23" s="9">
        <v>570000</v>
      </c>
      <c r="P23" s="30"/>
      <c r="Q23" s="30"/>
    </row>
    <row r="24" spans="1:17" x14ac:dyDescent="0.25">
      <c r="A24" s="30">
        <v>3692</v>
      </c>
      <c r="B24" s="30" t="s">
        <v>13</v>
      </c>
      <c r="C24" s="30" t="s">
        <v>166</v>
      </c>
      <c r="D24" s="30" t="s">
        <v>167</v>
      </c>
      <c r="E24" s="8" t="s">
        <v>211</v>
      </c>
      <c r="F24" s="30" t="s">
        <v>10</v>
      </c>
      <c r="G24" s="30"/>
      <c r="H24" s="8" t="s">
        <v>182</v>
      </c>
      <c r="I24" s="30" t="s">
        <v>208</v>
      </c>
      <c r="J24" s="9">
        <v>255000</v>
      </c>
      <c r="K24" s="9">
        <v>255000</v>
      </c>
      <c r="L24" s="34">
        <v>0.56524024122937733</v>
      </c>
      <c r="M24" s="36">
        <v>22.166283969779503</v>
      </c>
      <c r="N24" s="30"/>
      <c r="O24" s="30"/>
      <c r="P24" s="9">
        <v>255000</v>
      </c>
      <c r="Q24" s="9"/>
    </row>
    <row r="25" spans="1:17" x14ac:dyDescent="0.25">
      <c r="A25" s="30">
        <v>4057</v>
      </c>
      <c r="B25" s="30" t="s">
        <v>13</v>
      </c>
      <c r="C25" s="30" t="s">
        <v>160</v>
      </c>
      <c r="D25" s="30" t="s">
        <v>162</v>
      </c>
      <c r="E25" s="8" t="s">
        <v>211</v>
      </c>
      <c r="F25" s="30" t="s">
        <v>1</v>
      </c>
      <c r="G25" s="8" t="s">
        <v>182</v>
      </c>
      <c r="H25" s="8" t="s">
        <v>182</v>
      </c>
      <c r="I25" s="30" t="s">
        <v>207</v>
      </c>
      <c r="J25" s="9">
        <v>1732600</v>
      </c>
      <c r="K25" s="9">
        <v>1732600</v>
      </c>
      <c r="L25" s="34">
        <v>3.3248064447553296</v>
      </c>
      <c r="M25" s="36">
        <v>19.189694359663683</v>
      </c>
      <c r="N25" s="30"/>
      <c r="O25" s="9">
        <v>1732600</v>
      </c>
      <c r="P25" s="30"/>
      <c r="Q25" s="30"/>
    </row>
    <row r="26" spans="1:17" x14ac:dyDescent="0.25">
      <c r="A26" s="30">
        <v>4175</v>
      </c>
      <c r="B26" s="30" t="s">
        <v>13</v>
      </c>
      <c r="C26" s="30" t="s">
        <v>34</v>
      </c>
      <c r="D26" s="30" t="s">
        <v>44</v>
      </c>
      <c r="E26" s="8" t="s">
        <v>12</v>
      </c>
      <c r="F26" s="30" t="s">
        <v>1</v>
      </c>
      <c r="G26" s="8" t="s">
        <v>182</v>
      </c>
      <c r="H26" s="8"/>
      <c r="I26" s="30" t="s">
        <v>207</v>
      </c>
      <c r="J26" s="9">
        <v>2923357</v>
      </c>
      <c r="K26" s="9">
        <v>2923357</v>
      </c>
      <c r="L26" s="34">
        <v>3.0422619681591239</v>
      </c>
      <c r="M26" s="36">
        <v>10.406741182001117</v>
      </c>
      <c r="N26" s="30"/>
      <c r="O26" s="9">
        <v>2923357</v>
      </c>
      <c r="P26" s="30"/>
      <c r="Q26" s="30"/>
    </row>
    <row r="27" spans="1:17" x14ac:dyDescent="0.25">
      <c r="A27" s="30">
        <v>3884</v>
      </c>
      <c r="B27" s="30" t="s">
        <v>13</v>
      </c>
      <c r="C27" s="30" t="s">
        <v>110</v>
      </c>
      <c r="D27" s="30" t="s">
        <v>111</v>
      </c>
      <c r="E27" s="8" t="s">
        <v>12</v>
      </c>
      <c r="F27" s="30" t="s">
        <v>25</v>
      </c>
      <c r="G27" s="8" t="s">
        <v>182</v>
      </c>
      <c r="H27" s="8"/>
      <c r="I27" s="30" t="s">
        <v>209</v>
      </c>
      <c r="J27" s="9">
        <v>576903</v>
      </c>
      <c r="K27" s="9">
        <v>576903</v>
      </c>
      <c r="L27" s="34">
        <v>0.55038233933816694</v>
      </c>
      <c r="M27" s="36">
        <v>9.5402925507089922</v>
      </c>
      <c r="N27" s="30"/>
      <c r="O27" s="9">
        <v>576903</v>
      </c>
      <c r="P27" s="30"/>
      <c r="Q27" s="30"/>
    </row>
    <row r="28" spans="1:17" x14ac:dyDescent="0.25">
      <c r="A28" s="30">
        <v>3583</v>
      </c>
      <c r="B28" s="30" t="s">
        <v>13</v>
      </c>
      <c r="C28" s="30" t="s">
        <v>17</v>
      </c>
      <c r="D28" s="30" t="s">
        <v>18</v>
      </c>
      <c r="E28" s="8" t="s">
        <v>180</v>
      </c>
      <c r="F28" s="30" t="s">
        <v>1</v>
      </c>
      <c r="G28" s="8" t="s">
        <v>182</v>
      </c>
      <c r="H28" s="8" t="s">
        <v>182</v>
      </c>
      <c r="I28" s="30" t="s">
        <v>207</v>
      </c>
      <c r="J28" s="9">
        <v>1768528</v>
      </c>
      <c r="K28" s="9">
        <v>1768528</v>
      </c>
      <c r="L28" s="34">
        <v>1.3411541500946047</v>
      </c>
      <c r="M28" s="36">
        <v>7.5834487782755184</v>
      </c>
      <c r="N28" s="30"/>
      <c r="O28" s="9">
        <v>1768528</v>
      </c>
      <c r="P28" s="30"/>
      <c r="Q28" s="30"/>
    </row>
    <row r="29" spans="1:17" x14ac:dyDescent="0.25">
      <c r="A29" s="30">
        <v>4947</v>
      </c>
      <c r="B29" s="30" t="s">
        <v>13</v>
      </c>
      <c r="C29" s="30" t="s">
        <v>172</v>
      </c>
      <c r="D29" s="30" t="s">
        <v>173</v>
      </c>
      <c r="E29" s="8" t="s">
        <v>180</v>
      </c>
      <c r="F29" s="30" t="s">
        <v>10</v>
      </c>
      <c r="G29" s="30"/>
      <c r="H29" s="8" t="s">
        <v>182</v>
      </c>
      <c r="I29" s="30" t="s">
        <v>208</v>
      </c>
      <c r="J29" s="9">
        <v>1200000</v>
      </c>
      <c r="K29" s="9">
        <v>1200000</v>
      </c>
      <c r="L29" s="34">
        <v>0.90201273161316398</v>
      </c>
      <c r="M29" s="36">
        <v>7.5167727634430328</v>
      </c>
      <c r="N29" s="30"/>
      <c r="O29" s="30"/>
      <c r="P29" s="9">
        <v>1200000</v>
      </c>
      <c r="Q29" s="9"/>
    </row>
    <row r="30" spans="1:17" x14ac:dyDescent="0.25">
      <c r="A30" s="30">
        <v>3581</v>
      </c>
      <c r="B30" s="30" t="s">
        <v>13</v>
      </c>
      <c r="C30" s="30" t="s">
        <v>17</v>
      </c>
      <c r="D30" s="30" t="s">
        <v>19</v>
      </c>
      <c r="E30" s="8" t="s">
        <v>211</v>
      </c>
      <c r="F30" s="30" t="s">
        <v>1</v>
      </c>
      <c r="G30" s="8" t="s">
        <v>182</v>
      </c>
      <c r="H30" s="8" t="s">
        <v>182</v>
      </c>
      <c r="I30" s="30" t="s">
        <v>207</v>
      </c>
      <c r="J30" s="9">
        <v>10856521</v>
      </c>
      <c r="K30" s="9">
        <v>10856521</v>
      </c>
      <c r="L30" s="34">
        <v>7.2547540351209507</v>
      </c>
      <c r="M30" s="36">
        <v>6.6823930383600336</v>
      </c>
      <c r="N30" s="30"/>
      <c r="O30" s="9">
        <v>10856521</v>
      </c>
      <c r="P30" s="30"/>
      <c r="Q30" s="30"/>
    </row>
    <row r="31" spans="1:17" x14ac:dyDescent="0.25">
      <c r="A31" s="30">
        <v>3672</v>
      </c>
      <c r="B31" s="30" t="s">
        <v>13</v>
      </c>
      <c r="C31" s="30" t="s">
        <v>80</v>
      </c>
      <c r="D31" s="30" t="s">
        <v>85</v>
      </c>
      <c r="E31" s="8" t="s">
        <v>181</v>
      </c>
      <c r="F31" s="30" t="s">
        <v>25</v>
      </c>
      <c r="G31" s="8" t="s">
        <v>182</v>
      </c>
      <c r="H31" s="8"/>
      <c r="I31" s="30" t="s">
        <v>207</v>
      </c>
      <c r="J31" s="9">
        <v>2163325</v>
      </c>
      <c r="K31" s="9">
        <v>2158325</v>
      </c>
      <c r="L31" s="34">
        <v>1.385716467139634</v>
      </c>
      <c r="M31" s="36">
        <v>6.4203327447888254</v>
      </c>
      <c r="N31" s="30"/>
      <c r="O31" s="9">
        <v>2158325</v>
      </c>
      <c r="P31" s="30"/>
      <c r="Q31" s="30"/>
    </row>
    <row r="32" spans="1:17" x14ac:dyDescent="0.25">
      <c r="A32" s="30">
        <v>3632</v>
      </c>
      <c r="B32" s="30" t="s">
        <v>13</v>
      </c>
      <c r="C32" s="30" t="s">
        <v>46</v>
      </c>
      <c r="D32" s="30" t="s">
        <v>47</v>
      </c>
      <c r="E32" s="8" t="s">
        <v>12</v>
      </c>
      <c r="F32" s="30" t="s">
        <v>1</v>
      </c>
      <c r="G32" s="8" t="s">
        <v>182</v>
      </c>
      <c r="H32" s="8"/>
      <c r="I32" s="30" t="s">
        <v>209</v>
      </c>
      <c r="J32" s="9">
        <v>994846</v>
      </c>
      <c r="K32" s="9">
        <v>981290</v>
      </c>
      <c r="L32" s="34">
        <v>0.60962038768757132</v>
      </c>
      <c r="M32" s="36">
        <v>6.2124386031404715</v>
      </c>
      <c r="N32" s="30"/>
      <c r="O32" s="9">
        <v>981290</v>
      </c>
      <c r="P32" s="30"/>
      <c r="Q32" s="30"/>
    </row>
    <row r="33" spans="1:17" x14ac:dyDescent="0.25">
      <c r="A33" s="30">
        <v>3670</v>
      </c>
      <c r="B33" s="30" t="s">
        <v>13</v>
      </c>
      <c r="C33" s="30" t="s">
        <v>80</v>
      </c>
      <c r="D33" s="30" t="s">
        <v>86</v>
      </c>
      <c r="E33" s="8" t="s">
        <v>181</v>
      </c>
      <c r="F33" s="30" t="s">
        <v>25</v>
      </c>
      <c r="G33" s="8" t="s">
        <v>182</v>
      </c>
      <c r="H33" s="30"/>
      <c r="I33" s="30" t="s">
        <v>209</v>
      </c>
      <c r="J33" s="9">
        <v>5298528</v>
      </c>
      <c r="K33" s="9">
        <v>4818528</v>
      </c>
      <c r="L33" s="34">
        <v>1.84713271794292</v>
      </c>
      <c r="M33" s="36">
        <v>3.8333962528451013</v>
      </c>
      <c r="N33" s="30"/>
      <c r="O33" s="9">
        <v>4818528</v>
      </c>
      <c r="P33" s="30"/>
      <c r="Q33" s="30"/>
    </row>
    <row r="34" spans="1:17" x14ac:dyDescent="0.25">
      <c r="A34" s="30">
        <v>4971</v>
      </c>
      <c r="B34" s="30" t="s">
        <v>13</v>
      </c>
      <c r="C34" s="30" t="s">
        <v>153</v>
      </c>
      <c r="D34" s="30" t="s">
        <v>168</v>
      </c>
      <c r="E34" s="8" t="s">
        <v>211</v>
      </c>
      <c r="F34" s="30" t="s">
        <v>25</v>
      </c>
      <c r="G34" s="8" t="s">
        <v>182</v>
      </c>
      <c r="H34" s="8" t="s">
        <v>182</v>
      </c>
      <c r="I34" s="30" t="s">
        <v>207</v>
      </c>
      <c r="J34" s="9">
        <v>212000</v>
      </c>
      <c r="K34" s="9">
        <v>212000</v>
      </c>
      <c r="L34" s="34">
        <v>8.0914095325728463E-2</v>
      </c>
      <c r="M34" s="36">
        <v>3.8167026097041727</v>
      </c>
      <c r="N34" s="30"/>
      <c r="O34" s="9">
        <v>212000</v>
      </c>
      <c r="P34" s="30"/>
      <c r="Q34" s="30"/>
    </row>
    <row r="35" spans="1:17" x14ac:dyDescent="0.25">
      <c r="A35" s="30">
        <v>3470</v>
      </c>
      <c r="B35" s="30" t="s">
        <v>13</v>
      </c>
      <c r="C35" s="30" t="s">
        <v>56</v>
      </c>
      <c r="D35" s="30" t="s">
        <v>57</v>
      </c>
      <c r="E35" s="8" t="s">
        <v>180</v>
      </c>
      <c r="F35" s="30" t="s">
        <v>1</v>
      </c>
      <c r="G35" s="30"/>
      <c r="H35" s="8" t="s">
        <v>182</v>
      </c>
      <c r="I35" s="30" t="s">
        <v>208</v>
      </c>
      <c r="J35" s="9">
        <v>3662372004</v>
      </c>
      <c r="K35" s="9">
        <v>200000000</v>
      </c>
      <c r="L35" s="34">
        <v>74.15868334416956</v>
      </c>
      <c r="M35" s="36">
        <v>3.707934167208478</v>
      </c>
      <c r="N35" s="30"/>
      <c r="O35" s="30"/>
      <c r="P35" s="30"/>
      <c r="Q35" s="9">
        <v>200000000</v>
      </c>
    </row>
    <row r="36" spans="1:17" x14ac:dyDescent="0.25">
      <c r="A36" s="30">
        <v>4105</v>
      </c>
      <c r="B36" s="30" t="s">
        <v>13</v>
      </c>
      <c r="C36" s="30" t="s">
        <v>124</v>
      </c>
      <c r="D36" s="30" t="s">
        <v>125</v>
      </c>
      <c r="E36" s="8" t="s">
        <v>211</v>
      </c>
      <c r="F36" s="30" t="s">
        <v>1</v>
      </c>
      <c r="G36" s="8" t="s">
        <v>182</v>
      </c>
      <c r="H36" s="8" t="s">
        <v>182</v>
      </c>
      <c r="I36" s="30" t="s">
        <v>207</v>
      </c>
      <c r="J36" s="9">
        <v>3630000</v>
      </c>
      <c r="K36" s="9">
        <v>2420000</v>
      </c>
      <c r="L36" s="34">
        <v>0.73414228559312356</v>
      </c>
      <c r="M36" s="36">
        <v>3.0336458082360478</v>
      </c>
      <c r="N36" s="30" t="s">
        <v>188</v>
      </c>
      <c r="O36" s="9">
        <v>2420000</v>
      </c>
      <c r="P36" s="30"/>
      <c r="Q36" s="30"/>
    </row>
    <row r="37" spans="1:17" x14ac:dyDescent="0.25">
      <c r="A37" s="30">
        <v>3463</v>
      </c>
      <c r="B37" s="30" t="s">
        <v>13</v>
      </c>
      <c r="C37" s="30" t="s">
        <v>17</v>
      </c>
      <c r="D37" s="30" t="s">
        <v>20</v>
      </c>
      <c r="E37" s="8" t="s">
        <v>180</v>
      </c>
      <c r="F37" s="30" t="s">
        <v>1</v>
      </c>
      <c r="G37" s="8" t="s">
        <v>182</v>
      </c>
      <c r="H37" s="8" t="s">
        <v>182</v>
      </c>
      <c r="I37" s="30" t="s">
        <v>207</v>
      </c>
      <c r="J37" s="9">
        <v>5445737</v>
      </c>
      <c r="K37" s="9">
        <v>5445737</v>
      </c>
      <c r="L37" s="34">
        <v>1.6393159603238421</v>
      </c>
      <c r="M37" s="36">
        <v>3.0102738349719096</v>
      </c>
      <c r="N37" s="30"/>
      <c r="O37" s="9">
        <v>5445737</v>
      </c>
      <c r="P37" s="30"/>
      <c r="Q37" s="30"/>
    </row>
    <row r="38" spans="1:17" x14ac:dyDescent="0.25">
      <c r="A38" s="30">
        <v>4179</v>
      </c>
      <c r="B38" s="30" t="s">
        <v>13</v>
      </c>
      <c r="C38" s="30" t="s">
        <v>34</v>
      </c>
      <c r="D38" s="30" t="s">
        <v>45</v>
      </c>
      <c r="E38" s="8" t="s">
        <v>180</v>
      </c>
      <c r="F38" s="30" t="s">
        <v>25</v>
      </c>
      <c r="G38" s="8" t="s">
        <v>182</v>
      </c>
      <c r="H38" s="8" t="s">
        <v>182</v>
      </c>
      <c r="I38" s="30" t="s">
        <v>207</v>
      </c>
      <c r="J38" s="9">
        <v>2360061</v>
      </c>
      <c r="K38" s="9">
        <v>2360061</v>
      </c>
      <c r="L38" s="34">
        <v>0.55865974038953292</v>
      </c>
      <c r="M38" s="36">
        <v>2.3671411052067421</v>
      </c>
      <c r="N38" s="30"/>
      <c r="O38" s="9">
        <v>2360061</v>
      </c>
      <c r="P38" s="30"/>
      <c r="Q38" s="30"/>
    </row>
    <row r="39" spans="1:17" x14ac:dyDescent="0.25">
      <c r="A39" s="30">
        <v>4642</v>
      </c>
      <c r="B39" s="30" t="s">
        <v>13</v>
      </c>
      <c r="C39" s="30" t="s">
        <v>160</v>
      </c>
      <c r="D39" s="30" t="s">
        <v>163</v>
      </c>
      <c r="E39" s="8" t="s">
        <v>180</v>
      </c>
      <c r="F39" s="30" t="s">
        <v>1</v>
      </c>
      <c r="G39" s="8" t="s">
        <v>182</v>
      </c>
      <c r="H39" s="8" t="s">
        <v>182</v>
      </c>
      <c r="I39" s="30" t="s">
        <v>207</v>
      </c>
      <c r="J39" s="9">
        <v>15701021</v>
      </c>
      <c r="K39" s="9">
        <v>15701021</v>
      </c>
      <c r="L39" s="34">
        <v>3.7137495108186691</v>
      </c>
      <c r="M39" s="36">
        <v>2.3652917290019988</v>
      </c>
      <c r="N39" s="35" t="s">
        <v>187</v>
      </c>
      <c r="O39" s="9">
        <v>15701021</v>
      </c>
      <c r="P39" s="30"/>
      <c r="Q39" s="30"/>
    </row>
    <row r="40" spans="1:17" x14ac:dyDescent="0.25">
      <c r="A40" s="30">
        <v>3582</v>
      </c>
      <c r="B40" s="30" t="s">
        <v>13</v>
      </c>
      <c r="C40" s="30" t="s">
        <v>83</v>
      </c>
      <c r="D40" s="30" t="s">
        <v>84</v>
      </c>
      <c r="E40" s="8" t="s">
        <v>12</v>
      </c>
      <c r="F40" s="30" t="s">
        <v>1</v>
      </c>
      <c r="G40" s="8" t="s">
        <v>182</v>
      </c>
      <c r="H40" s="8"/>
      <c r="I40" s="30" t="s">
        <v>207</v>
      </c>
      <c r="J40" s="9">
        <v>4100277</v>
      </c>
      <c r="K40" s="9">
        <v>3600000</v>
      </c>
      <c r="L40" s="34">
        <v>0.79621504704601365</v>
      </c>
      <c r="M40" s="36">
        <v>2.2117084640167044</v>
      </c>
      <c r="N40" s="30"/>
      <c r="O40" s="9">
        <v>3600000</v>
      </c>
      <c r="P40" s="30"/>
      <c r="Q40" s="30"/>
    </row>
    <row r="41" spans="1:17" x14ac:dyDescent="0.25">
      <c r="A41" s="30">
        <v>3468</v>
      </c>
      <c r="B41" s="30" t="s">
        <v>13</v>
      </c>
      <c r="C41" s="30" t="s">
        <v>100</v>
      </c>
      <c r="D41" s="30" t="s">
        <v>102</v>
      </c>
      <c r="E41" s="8" t="s">
        <v>181</v>
      </c>
      <c r="F41" s="30" t="s">
        <v>1</v>
      </c>
      <c r="G41" s="8" t="s">
        <v>182</v>
      </c>
      <c r="H41" s="8"/>
      <c r="I41" s="30" t="s">
        <v>207</v>
      </c>
      <c r="J41" s="9">
        <v>5870000</v>
      </c>
      <c r="K41" s="9">
        <v>4329000</v>
      </c>
      <c r="L41" s="34">
        <v>0.83790734919397658</v>
      </c>
      <c r="M41" s="36">
        <v>1.9355679122059981</v>
      </c>
      <c r="N41" s="30"/>
      <c r="O41" s="9">
        <v>4329000</v>
      </c>
      <c r="P41" s="30"/>
      <c r="Q41" s="30"/>
    </row>
    <row r="42" spans="1:17" x14ac:dyDescent="0.25">
      <c r="A42" s="30">
        <v>3469</v>
      </c>
      <c r="B42" s="30" t="s">
        <v>13</v>
      </c>
      <c r="C42" s="30" t="s">
        <v>100</v>
      </c>
      <c r="D42" s="30" t="s">
        <v>103</v>
      </c>
      <c r="E42" s="8" t="s">
        <v>181</v>
      </c>
      <c r="F42" s="30" t="s">
        <v>1</v>
      </c>
      <c r="G42" s="8" t="s">
        <v>182</v>
      </c>
      <c r="H42" s="8"/>
      <c r="I42" s="30" t="s">
        <v>207</v>
      </c>
      <c r="J42" s="9">
        <v>6381090</v>
      </c>
      <c r="K42" s="9">
        <v>6381090</v>
      </c>
      <c r="L42" s="34">
        <v>1.1988365485924748</v>
      </c>
      <c r="M42" s="36">
        <v>1.8787331766085023</v>
      </c>
      <c r="N42" s="30"/>
      <c r="O42" s="9">
        <v>6381090</v>
      </c>
      <c r="P42" s="30"/>
      <c r="Q42" s="30"/>
    </row>
    <row r="43" spans="1:17" x14ac:dyDescent="0.25">
      <c r="A43" s="30">
        <v>4125</v>
      </c>
      <c r="B43" s="30" t="s">
        <v>13</v>
      </c>
      <c r="C43" s="30" t="s">
        <v>92</v>
      </c>
      <c r="D43" s="30" t="s">
        <v>93</v>
      </c>
      <c r="E43" s="8" t="s">
        <v>211</v>
      </c>
      <c r="F43" s="30" t="s">
        <v>25</v>
      </c>
      <c r="G43" s="8" t="s">
        <v>182</v>
      </c>
      <c r="H43" s="8" t="s">
        <v>182</v>
      </c>
      <c r="I43" s="30" t="s">
        <v>207</v>
      </c>
      <c r="J43" s="9">
        <v>4400000</v>
      </c>
      <c r="K43" s="9">
        <v>4400000</v>
      </c>
      <c r="L43" s="34">
        <v>0.80513349009312196</v>
      </c>
      <c r="M43" s="36">
        <v>1.8298488411207317</v>
      </c>
      <c r="N43" s="30"/>
      <c r="O43" s="9">
        <v>4400000</v>
      </c>
      <c r="P43" s="30"/>
      <c r="Q43" s="30"/>
    </row>
    <row r="44" spans="1:17" x14ac:dyDescent="0.25">
      <c r="A44" s="30">
        <v>4967</v>
      </c>
      <c r="B44" s="30" t="s">
        <v>13</v>
      </c>
      <c r="C44" s="30" t="s">
        <v>158</v>
      </c>
      <c r="D44" s="30" t="s">
        <v>159</v>
      </c>
      <c r="E44" s="8" t="s">
        <v>12</v>
      </c>
      <c r="F44" s="30" t="s">
        <v>25</v>
      </c>
      <c r="G44" s="8" t="s">
        <v>182</v>
      </c>
      <c r="H44" s="8"/>
      <c r="I44" s="30" t="s">
        <v>207</v>
      </c>
      <c r="J44" s="9">
        <v>9600000</v>
      </c>
      <c r="K44" s="9">
        <v>9600000</v>
      </c>
      <c r="L44" s="34">
        <v>1.7176970723156821</v>
      </c>
      <c r="M44" s="36">
        <v>1.7892677836621689</v>
      </c>
      <c r="N44" s="30"/>
      <c r="O44" s="9">
        <v>9600000</v>
      </c>
      <c r="P44" s="30"/>
      <c r="Q44" s="30"/>
    </row>
    <row r="45" spans="1:17" x14ac:dyDescent="0.25">
      <c r="A45" s="40">
        <v>3556</v>
      </c>
      <c r="B45" s="40" t="s">
        <v>4</v>
      </c>
      <c r="C45" s="40" t="s">
        <v>5</v>
      </c>
      <c r="D45" s="40" t="s">
        <v>6</v>
      </c>
      <c r="E45" s="41" t="s">
        <v>181</v>
      </c>
      <c r="F45" s="40" t="s">
        <v>1</v>
      </c>
      <c r="G45" s="41" t="s">
        <v>182</v>
      </c>
      <c r="H45" s="41"/>
      <c r="I45" s="40" t="s">
        <v>207</v>
      </c>
      <c r="J45" s="42">
        <v>485000</v>
      </c>
      <c r="K45" s="42">
        <v>485000</v>
      </c>
      <c r="L45" s="43">
        <v>1.3566775760986345</v>
      </c>
      <c r="M45" s="44">
        <v>27.972733527806898</v>
      </c>
      <c r="N45" s="40"/>
      <c r="O45" s="42">
        <v>485000</v>
      </c>
      <c r="P45" s="40"/>
      <c r="Q45" s="40"/>
    </row>
    <row r="46" spans="1:17" x14ac:dyDescent="0.25">
      <c r="A46" s="40">
        <v>4177</v>
      </c>
      <c r="B46" s="40" t="s">
        <v>4</v>
      </c>
      <c r="C46" s="40" t="s">
        <v>53</v>
      </c>
      <c r="D46" s="40" t="s">
        <v>54</v>
      </c>
      <c r="E46" s="41" t="s">
        <v>211</v>
      </c>
      <c r="F46" s="40" t="s">
        <v>1</v>
      </c>
      <c r="G46" s="41" t="s">
        <v>182</v>
      </c>
      <c r="H46" s="41" t="s">
        <v>182</v>
      </c>
      <c r="I46" s="40" t="s">
        <v>207</v>
      </c>
      <c r="J46" s="42">
        <v>4768466</v>
      </c>
      <c r="K46" s="42">
        <v>4768466</v>
      </c>
      <c r="L46" s="43">
        <v>5.5883050514583426</v>
      </c>
      <c r="M46" s="44">
        <v>11.719293062922841</v>
      </c>
      <c r="N46" s="40"/>
      <c r="O46" s="42">
        <v>4768466</v>
      </c>
      <c r="P46" s="40"/>
      <c r="Q46" s="40"/>
    </row>
    <row r="47" spans="1:17" x14ac:dyDescent="0.25">
      <c r="A47" s="40">
        <v>3675</v>
      </c>
      <c r="B47" s="40" t="s">
        <v>4</v>
      </c>
      <c r="C47" s="40" t="s">
        <v>38</v>
      </c>
      <c r="D47" s="40" t="s">
        <v>39</v>
      </c>
      <c r="E47" s="41" t="s">
        <v>211</v>
      </c>
      <c r="F47" s="40" t="s">
        <v>1</v>
      </c>
      <c r="G47" s="40"/>
      <c r="H47" s="41" t="s">
        <v>182</v>
      </c>
      <c r="I47" s="40" t="s">
        <v>208</v>
      </c>
      <c r="J47" s="42">
        <v>33456704</v>
      </c>
      <c r="K47" s="42">
        <v>30931704</v>
      </c>
      <c r="L47" s="43">
        <v>24.00016935713975</v>
      </c>
      <c r="M47" s="44">
        <v>7.7590841284203904</v>
      </c>
      <c r="N47" s="40"/>
      <c r="O47" s="40"/>
      <c r="P47" s="40"/>
      <c r="Q47" s="42">
        <v>30931704</v>
      </c>
    </row>
    <row r="48" spans="1:17" x14ac:dyDescent="0.25">
      <c r="A48" s="40">
        <v>3821</v>
      </c>
      <c r="B48" s="40" t="s">
        <v>4</v>
      </c>
      <c r="C48" s="40" t="s">
        <v>66</v>
      </c>
      <c r="D48" s="40" t="s">
        <v>67</v>
      </c>
      <c r="E48" s="41" t="s">
        <v>181</v>
      </c>
      <c r="F48" s="40" t="s">
        <v>1</v>
      </c>
      <c r="G48" s="41" t="s">
        <v>182</v>
      </c>
      <c r="H48" s="41"/>
      <c r="I48" s="40" t="s">
        <v>209</v>
      </c>
      <c r="J48" s="42">
        <v>738925</v>
      </c>
      <c r="K48" s="42">
        <v>738925</v>
      </c>
      <c r="L48" s="43">
        <v>0.56371078848401923</v>
      </c>
      <c r="M48" s="44">
        <v>7.628795730067587</v>
      </c>
      <c r="N48" s="40"/>
      <c r="O48" s="42">
        <v>738925</v>
      </c>
      <c r="P48" s="40"/>
      <c r="Q48" s="40"/>
    </row>
    <row r="49" spans="1:17" x14ac:dyDescent="0.25">
      <c r="A49" s="40">
        <v>4304</v>
      </c>
      <c r="B49" s="40" t="s">
        <v>4</v>
      </c>
      <c r="C49" s="40" t="s">
        <v>94</v>
      </c>
      <c r="D49" s="40" t="s">
        <v>95</v>
      </c>
      <c r="E49" s="41" t="s">
        <v>211</v>
      </c>
      <c r="F49" s="40" t="s">
        <v>1</v>
      </c>
      <c r="G49" s="41" t="s">
        <v>182</v>
      </c>
      <c r="H49" s="41" t="s">
        <v>182</v>
      </c>
      <c r="I49" s="40" t="s">
        <v>207</v>
      </c>
      <c r="J49" s="42">
        <v>3300027</v>
      </c>
      <c r="K49" s="42">
        <v>3300027</v>
      </c>
      <c r="L49" s="43">
        <v>2.4870159192073906</v>
      </c>
      <c r="M49" s="44">
        <v>7.5363502153388158</v>
      </c>
      <c r="N49" s="40"/>
      <c r="O49" s="42">
        <v>3300027</v>
      </c>
      <c r="P49" s="40"/>
      <c r="Q49" s="40"/>
    </row>
    <row r="50" spans="1:17" x14ac:dyDescent="0.25">
      <c r="A50" s="40">
        <v>3827</v>
      </c>
      <c r="B50" s="40" t="s">
        <v>4</v>
      </c>
      <c r="C50" s="40" t="s">
        <v>90</v>
      </c>
      <c r="D50" s="40" t="s">
        <v>91</v>
      </c>
      <c r="E50" s="41" t="s">
        <v>12</v>
      </c>
      <c r="F50" s="40" t="s">
        <v>1</v>
      </c>
      <c r="G50" s="41" t="s">
        <v>182</v>
      </c>
      <c r="H50" s="41"/>
      <c r="I50" s="40" t="s">
        <v>209</v>
      </c>
      <c r="J50" s="42">
        <v>2725677</v>
      </c>
      <c r="K50" s="42">
        <v>2725677</v>
      </c>
      <c r="L50" s="43">
        <v>1.9482180258184136</v>
      </c>
      <c r="M50" s="44">
        <v>7.1476481836197525</v>
      </c>
      <c r="N50" s="40"/>
      <c r="O50" s="42">
        <v>2725677</v>
      </c>
      <c r="P50" s="40"/>
      <c r="Q50" s="40"/>
    </row>
    <row r="51" spans="1:17" x14ac:dyDescent="0.25">
      <c r="A51" s="40">
        <v>3554</v>
      </c>
      <c r="B51" s="40" t="s">
        <v>4</v>
      </c>
      <c r="C51" s="40" t="s">
        <v>5</v>
      </c>
      <c r="D51" s="40" t="s">
        <v>7</v>
      </c>
      <c r="E51" s="41" t="s">
        <v>181</v>
      </c>
      <c r="F51" s="40" t="s">
        <v>1</v>
      </c>
      <c r="G51" s="41" t="s">
        <v>182</v>
      </c>
      <c r="H51" s="41"/>
      <c r="I51" s="40" t="s">
        <v>207</v>
      </c>
      <c r="J51" s="42">
        <v>6100000</v>
      </c>
      <c r="K51" s="42">
        <v>6100000</v>
      </c>
      <c r="L51" s="43">
        <v>2.3144727643300858</v>
      </c>
      <c r="M51" s="44">
        <v>3.794217646442763</v>
      </c>
      <c r="N51" s="40"/>
      <c r="O51" s="42">
        <v>6100000</v>
      </c>
      <c r="P51" s="40"/>
      <c r="Q51" s="40"/>
    </row>
    <row r="52" spans="1:17" x14ac:dyDescent="0.25">
      <c r="A52" s="40">
        <v>3498</v>
      </c>
      <c r="B52" s="40" t="s">
        <v>4</v>
      </c>
      <c r="C52" s="40" t="s">
        <v>87</v>
      </c>
      <c r="D52" s="40" t="s">
        <v>88</v>
      </c>
      <c r="E52" s="41" t="s">
        <v>12</v>
      </c>
      <c r="F52" s="40" t="s">
        <v>1</v>
      </c>
      <c r="G52" s="41" t="s">
        <v>182</v>
      </c>
      <c r="H52" s="41"/>
      <c r="I52" s="40" t="s">
        <v>207</v>
      </c>
      <c r="J52" s="42">
        <v>3086810</v>
      </c>
      <c r="K52" s="42">
        <v>3086810</v>
      </c>
      <c r="L52" s="43">
        <v>1.1504864801956545</v>
      </c>
      <c r="M52" s="44">
        <v>3.7271049406852201</v>
      </c>
      <c r="N52" s="40"/>
      <c r="O52" s="42">
        <v>3086810</v>
      </c>
      <c r="P52" s="40"/>
      <c r="Q52" s="40"/>
    </row>
    <row r="53" spans="1:17" x14ac:dyDescent="0.25">
      <c r="A53" s="30">
        <v>4129</v>
      </c>
      <c r="B53" s="30" t="s">
        <v>2</v>
      </c>
      <c r="C53" s="30" t="s">
        <v>61</v>
      </c>
      <c r="D53" s="30" t="s">
        <v>62</v>
      </c>
      <c r="E53" s="8" t="s">
        <v>211</v>
      </c>
      <c r="F53" s="30" t="s">
        <v>10</v>
      </c>
      <c r="G53" s="30"/>
      <c r="H53" s="8" t="s">
        <v>182</v>
      </c>
      <c r="I53" s="30" t="s">
        <v>208</v>
      </c>
      <c r="J53" s="9">
        <v>2230000</v>
      </c>
      <c r="K53" s="9">
        <v>2110000</v>
      </c>
      <c r="L53" s="34">
        <v>10.353966467157813</v>
      </c>
      <c r="M53" s="36">
        <v>49.070931123970674</v>
      </c>
      <c r="N53" s="30"/>
      <c r="O53" s="30"/>
      <c r="P53" s="9">
        <v>2110000</v>
      </c>
      <c r="Q53" s="9"/>
    </row>
    <row r="54" spans="1:17" x14ac:dyDescent="0.25">
      <c r="A54" s="30">
        <v>3903</v>
      </c>
      <c r="B54" s="30" t="s">
        <v>2</v>
      </c>
      <c r="C54" s="30" t="s">
        <v>151</v>
      </c>
      <c r="D54" s="30" t="s">
        <v>154</v>
      </c>
      <c r="E54" s="8" t="s">
        <v>180</v>
      </c>
      <c r="F54" s="30" t="s">
        <v>10</v>
      </c>
      <c r="G54" s="30"/>
      <c r="H54" s="8" t="s">
        <v>182</v>
      </c>
      <c r="I54" s="30" t="s">
        <v>208</v>
      </c>
      <c r="J54" s="9">
        <v>8426694</v>
      </c>
      <c r="K54" s="9">
        <v>6611694</v>
      </c>
      <c r="L54" s="34">
        <v>19.509655364946219</v>
      </c>
      <c r="M54" s="36">
        <v>29.507801427207944</v>
      </c>
      <c r="N54" s="30"/>
      <c r="O54" s="30"/>
      <c r="P54" s="9">
        <v>6611694</v>
      </c>
      <c r="Q54" s="9"/>
    </row>
    <row r="55" spans="1:17" x14ac:dyDescent="0.25">
      <c r="A55" s="30">
        <v>4098</v>
      </c>
      <c r="B55" s="30" t="s">
        <v>2</v>
      </c>
      <c r="C55" s="30" t="s">
        <v>112</v>
      </c>
      <c r="D55" s="30" t="s">
        <v>113</v>
      </c>
      <c r="E55" s="8" t="s">
        <v>211</v>
      </c>
      <c r="F55" s="30" t="s">
        <v>25</v>
      </c>
      <c r="G55" s="8" t="s">
        <v>182</v>
      </c>
      <c r="H55" s="8" t="s">
        <v>182</v>
      </c>
      <c r="I55" s="30" t="s">
        <v>207</v>
      </c>
      <c r="J55" s="9">
        <v>9009337</v>
      </c>
      <c r="K55" s="9">
        <v>2827010</v>
      </c>
      <c r="L55" s="34">
        <v>6.291409000258307</v>
      </c>
      <c r="M55" s="36">
        <v>22.254640062321347</v>
      </c>
      <c r="N55" s="30"/>
      <c r="O55" s="9">
        <v>2827010</v>
      </c>
      <c r="P55" s="30"/>
      <c r="Q55" s="30"/>
    </row>
    <row r="56" spans="1:17" x14ac:dyDescent="0.25">
      <c r="A56" s="30">
        <v>3568</v>
      </c>
      <c r="B56" s="30" t="s">
        <v>2</v>
      </c>
      <c r="C56" s="30" t="s">
        <v>35</v>
      </c>
      <c r="D56" s="30" t="s">
        <v>36</v>
      </c>
      <c r="E56" s="8" t="s">
        <v>211</v>
      </c>
      <c r="F56" s="30" t="s">
        <v>1</v>
      </c>
      <c r="G56" s="8" t="s">
        <v>182</v>
      </c>
      <c r="H56" s="8" t="s">
        <v>182</v>
      </c>
      <c r="I56" s="30" t="s">
        <v>207</v>
      </c>
      <c r="J56" s="9">
        <v>6545460</v>
      </c>
      <c r="K56" s="9">
        <v>5745460</v>
      </c>
      <c r="L56" s="34">
        <v>9.7170759393035677</v>
      </c>
      <c r="M56" s="36">
        <v>16.912616116557366</v>
      </c>
      <c r="N56" s="30"/>
      <c r="O56" s="9">
        <v>5745460</v>
      </c>
      <c r="P56" s="30"/>
      <c r="Q56" s="30"/>
    </row>
    <row r="57" spans="1:17" x14ac:dyDescent="0.25">
      <c r="A57" s="30">
        <v>3510</v>
      </c>
      <c r="B57" s="30" t="s">
        <v>2</v>
      </c>
      <c r="C57" s="30" t="s">
        <v>35</v>
      </c>
      <c r="D57" s="30" t="s">
        <v>37</v>
      </c>
      <c r="E57" s="8" t="s">
        <v>211</v>
      </c>
      <c r="F57" s="30" t="s">
        <v>25</v>
      </c>
      <c r="G57" s="8" t="s">
        <v>182</v>
      </c>
      <c r="H57" s="8" t="s">
        <v>182</v>
      </c>
      <c r="I57" s="30" t="s">
        <v>207</v>
      </c>
      <c r="J57" s="9">
        <v>6334630</v>
      </c>
      <c r="K57" s="9">
        <v>6334630</v>
      </c>
      <c r="L57" s="34">
        <v>6.4733346039447373</v>
      </c>
      <c r="M57" s="36">
        <v>10.218962439707981</v>
      </c>
      <c r="N57" s="30"/>
      <c r="O57" s="9">
        <v>6334630</v>
      </c>
      <c r="P57" s="30"/>
      <c r="Q57" s="30"/>
    </row>
    <row r="58" spans="1:17" x14ac:dyDescent="0.25">
      <c r="A58" s="30">
        <v>3779</v>
      </c>
      <c r="B58" s="30" t="s">
        <v>2</v>
      </c>
      <c r="C58" s="30" t="s">
        <v>23</v>
      </c>
      <c r="D58" s="30" t="s">
        <v>24</v>
      </c>
      <c r="E58" s="8" t="s">
        <v>211</v>
      </c>
      <c r="F58" s="30" t="s">
        <v>25</v>
      </c>
      <c r="G58" s="8" t="s">
        <v>182</v>
      </c>
      <c r="H58" s="8" t="s">
        <v>182</v>
      </c>
      <c r="I58" s="30" t="s">
        <v>207</v>
      </c>
      <c r="J58" s="9">
        <v>5965444</v>
      </c>
      <c r="K58" s="9">
        <v>5965444</v>
      </c>
      <c r="L58" s="34">
        <v>4.0160230122564853</v>
      </c>
      <c r="M58" s="36">
        <v>6.7321443504565384</v>
      </c>
      <c r="N58" s="30"/>
      <c r="O58" s="9">
        <v>5965444</v>
      </c>
      <c r="P58" s="30"/>
      <c r="Q58" s="30"/>
    </row>
    <row r="59" spans="1:17" x14ac:dyDescent="0.25">
      <c r="A59" s="30">
        <v>3537</v>
      </c>
      <c r="B59" s="30" t="s">
        <v>2</v>
      </c>
      <c r="C59" s="30" t="s">
        <v>3</v>
      </c>
      <c r="D59" s="30" t="s">
        <v>16</v>
      </c>
      <c r="E59" s="8" t="s">
        <v>181</v>
      </c>
      <c r="F59" s="30" t="s">
        <v>1</v>
      </c>
      <c r="G59" s="8" t="s">
        <v>182</v>
      </c>
      <c r="H59" s="8"/>
      <c r="I59" s="30" t="s">
        <v>207</v>
      </c>
      <c r="J59" s="9">
        <v>5000000</v>
      </c>
      <c r="K59" s="9">
        <v>1292500</v>
      </c>
      <c r="L59" s="34">
        <v>0.79735660071829506</v>
      </c>
      <c r="M59" s="36">
        <v>6.1691032937585693</v>
      </c>
      <c r="N59" s="30"/>
      <c r="O59" s="9">
        <v>1292500</v>
      </c>
      <c r="P59" s="30"/>
      <c r="Q59" s="30"/>
    </row>
    <row r="60" spans="1:17" x14ac:dyDescent="0.25">
      <c r="A60" s="30">
        <v>3778</v>
      </c>
      <c r="B60" s="30" t="s">
        <v>2</v>
      </c>
      <c r="C60" s="30" t="s">
        <v>23</v>
      </c>
      <c r="D60" s="30" t="s">
        <v>33</v>
      </c>
      <c r="E60" s="8" t="s">
        <v>180</v>
      </c>
      <c r="F60" s="30" t="s">
        <v>1</v>
      </c>
      <c r="G60" s="8" t="s">
        <v>182</v>
      </c>
      <c r="H60" s="8" t="s">
        <v>182</v>
      </c>
      <c r="I60" s="30" t="s">
        <v>207</v>
      </c>
      <c r="J60" s="9">
        <v>8839327</v>
      </c>
      <c r="K60" s="9">
        <v>8839327</v>
      </c>
      <c r="L60" s="34">
        <v>4.9310858199016545</v>
      </c>
      <c r="M60" s="36">
        <v>5.5785760837919618</v>
      </c>
      <c r="N60" s="30"/>
      <c r="O60" s="9">
        <v>8839327</v>
      </c>
      <c r="P60" s="30"/>
      <c r="Q60" s="30"/>
    </row>
    <row r="61" spans="1:17" x14ac:dyDescent="0.25">
      <c r="A61" s="30">
        <v>3930</v>
      </c>
      <c r="B61" s="30" t="s">
        <v>2</v>
      </c>
      <c r="C61" s="30" t="s">
        <v>151</v>
      </c>
      <c r="D61" s="30" t="s">
        <v>152</v>
      </c>
      <c r="E61" s="8" t="s">
        <v>211</v>
      </c>
      <c r="F61" s="30" t="s">
        <v>120</v>
      </c>
      <c r="G61" s="30"/>
      <c r="H61" s="8" t="s">
        <v>182</v>
      </c>
      <c r="I61" s="30" t="s">
        <v>208</v>
      </c>
      <c r="J61" s="9">
        <v>90765000</v>
      </c>
      <c r="K61" s="9">
        <v>52900000</v>
      </c>
      <c r="L61" s="34">
        <v>29.031864083501087</v>
      </c>
      <c r="M61" s="36">
        <v>5.4880650441400922</v>
      </c>
      <c r="N61" s="30"/>
      <c r="O61" s="30"/>
      <c r="P61" s="9">
        <v>52900000</v>
      </c>
      <c r="Q61" s="9"/>
    </row>
    <row r="62" spans="1:17" x14ac:dyDescent="0.25">
      <c r="A62" s="30">
        <v>3452</v>
      </c>
      <c r="B62" s="30" t="s">
        <v>2</v>
      </c>
      <c r="C62" s="30" t="s">
        <v>35</v>
      </c>
      <c r="D62" s="30" t="s">
        <v>121</v>
      </c>
      <c r="E62" s="8" t="s">
        <v>180</v>
      </c>
      <c r="F62" s="30" t="s">
        <v>10</v>
      </c>
      <c r="G62" s="8" t="s">
        <v>182</v>
      </c>
      <c r="H62" s="8" t="s">
        <v>182</v>
      </c>
      <c r="I62" s="30" t="s">
        <v>207</v>
      </c>
      <c r="J62" s="9">
        <v>61800000</v>
      </c>
      <c r="K62" s="9">
        <v>57200000</v>
      </c>
      <c r="L62" s="34">
        <v>29.195911239517507</v>
      </c>
      <c r="M62" s="36">
        <v>5.1041802866289343</v>
      </c>
      <c r="N62" s="30"/>
      <c r="O62" s="9">
        <v>57200000</v>
      </c>
      <c r="P62" s="30"/>
      <c r="Q62" s="9"/>
    </row>
    <row r="63" spans="1:17" x14ac:dyDescent="0.25">
      <c r="A63" s="30">
        <v>3799</v>
      </c>
      <c r="B63" s="30" t="s">
        <v>2</v>
      </c>
      <c r="C63" s="30" t="s">
        <v>30</v>
      </c>
      <c r="D63" s="30" t="s">
        <v>127</v>
      </c>
      <c r="E63" s="8" t="s">
        <v>180</v>
      </c>
      <c r="F63" s="30" t="s">
        <v>10</v>
      </c>
      <c r="G63" s="8" t="s">
        <v>182</v>
      </c>
      <c r="H63" s="8" t="s">
        <v>182</v>
      </c>
      <c r="I63" s="30" t="s">
        <v>207</v>
      </c>
      <c r="J63" s="9">
        <v>544800000</v>
      </c>
      <c r="K63" s="9">
        <v>50000000</v>
      </c>
      <c r="L63" s="34">
        <v>14.956775098461389</v>
      </c>
      <c r="M63" s="36">
        <v>2.9913550196922776</v>
      </c>
      <c r="N63" s="30"/>
      <c r="O63" s="30"/>
      <c r="P63" s="30"/>
      <c r="Q63" s="9">
        <v>50000000</v>
      </c>
    </row>
    <row r="64" spans="1:17" x14ac:dyDescent="0.25">
      <c r="A64" s="40">
        <v>3925</v>
      </c>
      <c r="B64" s="40" t="s">
        <v>0</v>
      </c>
      <c r="C64" s="40" t="s">
        <v>89</v>
      </c>
      <c r="D64" s="40" t="s">
        <v>141</v>
      </c>
      <c r="E64" s="41" t="s">
        <v>211</v>
      </c>
      <c r="F64" s="40" t="s">
        <v>25</v>
      </c>
      <c r="G64" s="41" t="s">
        <v>182</v>
      </c>
      <c r="H64" s="41" t="s">
        <v>182</v>
      </c>
      <c r="I64" s="40" t="s">
        <v>207</v>
      </c>
      <c r="J64" s="42">
        <v>44000</v>
      </c>
      <c r="K64" s="42">
        <v>44000</v>
      </c>
      <c r="L64" s="43">
        <v>0.13921616586254398</v>
      </c>
      <c r="M64" s="44">
        <v>31.640037696032721</v>
      </c>
      <c r="N64" s="40"/>
      <c r="O64" s="42">
        <v>44000</v>
      </c>
      <c r="P64" s="40"/>
      <c r="Q64" s="40"/>
    </row>
    <row r="65" spans="1:17" x14ac:dyDescent="0.25">
      <c r="A65" s="40">
        <v>4584</v>
      </c>
      <c r="B65" s="40" t="s">
        <v>0</v>
      </c>
      <c r="C65" s="40" t="s">
        <v>96</v>
      </c>
      <c r="D65" s="40" t="s">
        <v>97</v>
      </c>
      <c r="E65" s="41" t="s">
        <v>12</v>
      </c>
      <c r="F65" s="40" t="s">
        <v>1</v>
      </c>
      <c r="G65" s="41" t="s">
        <v>182</v>
      </c>
      <c r="H65" s="41"/>
      <c r="I65" s="40" t="s">
        <v>209</v>
      </c>
      <c r="J65" s="42">
        <v>7267500</v>
      </c>
      <c r="K65" s="42">
        <v>7267500</v>
      </c>
      <c r="L65" s="43">
        <v>19.564005780520052</v>
      </c>
      <c r="M65" s="44">
        <v>26.919856595142832</v>
      </c>
      <c r="N65" s="40"/>
      <c r="O65" s="42">
        <v>7267500</v>
      </c>
      <c r="P65" s="40"/>
      <c r="Q65" s="40"/>
    </row>
    <row r="66" spans="1:17" x14ac:dyDescent="0.25">
      <c r="A66" s="40">
        <v>4044</v>
      </c>
      <c r="B66" s="40" t="s">
        <v>0</v>
      </c>
      <c r="C66" s="40" t="s">
        <v>108</v>
      </c>
      <c r="D66" s="40" t="s">
        <v>109</v>
      </c>
      <c r="E66" s="41" t="s">
        <v>211</v>
      </c>
      <c r="F66" s="40" t="s">
        <v>25</v>
      </c>
      <c r="G66" s="41" t="s">
        <v>182</v>
      </c>
      <c r="H66" s="41" t="s">
        <v>182</v>
      </c>
      <c r="I66" s="40" t="s">
        <v>207</v>
      </c>
      <c r="J66" s="42">
        <v>4460000</v>
      </c>
      <c r="K66" s="42">
        <v>1335000</v>
      </c>
      <c r="L66" s="43">
        <v>3.2758697828014012</v>
      </c>
      <c r="M66" s="44">
        <v>24.538350432969299</v>
      </c>
      <c r="N66" s="40"/>
      <c r="O66" s="42">
        <v>1335000</v>
      </c>
      <c r="P66" s="40"/>
      <c r="Q66" s="40"/>
    </row>
    <row r="67" spans="1:17" x14ac:dyDescent="0.25">
      <c r="A67" s="40">
        <v>3713</v>
      </c>
      <c r="B67" s="40" t="s">
        <v>0</v>
      </c>
      <c r="C67" s="40" t="s">
        <v>58</v>
      </c>
      <c r="D67" s="40" t="s">
        <v>59</v>
      </c>
      <c r="E67" s="41" t="s">
        <v>211</v>
      </c>
      <c r="F67" s="40" t="s">
        <v>25</v>
      </c>
      <c r="G67" s="40"/>
      <c r="H67" s="41" t="s">
        <v>182</v>
      </c>
      <c r="I67" s="40" t="s">
        <v>208</v>
      </c>
      <c r="J67" s="42">
        <v>1612000</v>
      </c>
      <c r="K67" s="42">
        <v>1612000</v>
      </c>
      <c r="L67" s="43">
        <v>3.6587845700205386</v>
      </c>
      <c r="M67" s="44">
        <v>22.697174751988452</v>
      </c>
      <c r="N67" s="40"/>
      <c r="O67" s="40"/>
      <c r="P67" s="42">
        <v>1612000</v>
      </c>
      <c r="Q67" s="42"/>
    </row>
    <row r="68" spans="1:17" x14ac:dyDescent="0.25">
      <c r="A68" s="40">
        <v>3430</v>
      </c>
      <c r="B68" s="40" t="s">
        <v>0</v>
      </c>
      <c r="C68" s="40" t="s">
        <v>40</v>
      </c>
      <c r="D68" s="40" t="s">
        <v>42</v>
      </c>
      <c r="E68" s="41" t="s">
        <v>211</v>
      </c>
      <c r="F68" s="40" t="s">
        <v>25</v>
      </c>
      <c r="G68" s="41" t="s">
        <v>182</v>
      </c>
      <c r="H68" s="41" t="s">
        <v>182</v>
      </c>
      <c r="I68" s="40" t="s">
        <v>207</v>
      </c>
      <c r="J68" s="42">
        <v>6608000</v>
      </c>
      <c r="K68" s="42">
        <v>6608000</v>
      </c>
      <c r="L68" s="43">
        <v>7.8722292457457614</v>
      </c>
      <c r="M68" s="44">
        <v>11.913179851310172</v>
      </c>
      <c r="N68" s="40"/>
      <c r="O68" s="42">
        <v>6608000</v>
      </c>
      <c r="P68" s="40"/>
      <c r="Q68" s="40"/>
    </row>
    <row r="69" spans="1:17" x14ac:dyDescent="0.25">
      <c r="A69" s="40">
        <v>4977</v>
      </c>
      <c r="B69" s="40" t="s">
        <v>0</v>
      </c>
      <c r="C69" s="40" t="s">
        <v>122</v>
      </c>
      <c r="D69" s="40" t="s">
        <v>155</v>
      </c>
      <c r="E69" s="41" t="s">
        <v>211</v>
      </c>
      <c r="F69" s="40" t="s">
        <v>1</v>
      </c>
      <c r="G69" s="41" t="s">
        <v>182</v>
      </c>
      <c r="H69" s="41" t="s">
        <v>182</v>
      </c>
      <c r="I69" s="40" t="s">
        <v>207</v>
      </c>
      <c r="J69" s="42">
        <v>10440000</v>
      </c>
      <c r="K69" s="42">
        <v>10440000</v>
      </c>
      <c r="L69" s="43">
        <v>11.35141892084172</v>
      </c>
      <c r="M69" s="44">
        <v>10.873006629158736</v>
      </c>
      <c r="N69" s="40"/>
      <c r="O69" s="42">
        <v>10440000</v>
      </c>
      <c r="P69" s="40"/>
      <c r="Q69" s="40"/>
    </row>
    <row r="70" spans="1:17" x14ac:dyDescent="0.25">
      <c r="A70" s="40">
        <v>3432</v>
      </c>
      <c r="B70" s="40" t="s">
        <v>0</v>
      </c>
      <c r="C70" s="40" t="s">
        <v>40</v>
      </c>
      <c r="D70" s="40" t="s">
        <v>43</v>
      </c>
      <c r="E70" s="41" t="s">
        <v>211</v>
      </c>
      <c r="F70" s="40" t="s">
        <v>25</v>
      </c>
      <c r="G70" s="41" t="s">
        <v>182</v>
      </c>
      <c r="H70" s="41" t="s">
        <v>182</v>
      </c>
      <c r="I70" s="40" t="s">
        <v>207</v>
      </c>
      <c r="J70" s="42">
        <v>2992481</v>
      </c>
      <c r="K70" s="42">
        <v>2992481</v>
      </c>
      <c r="L70" s="43">
        <v>3.113468116477772</v>
      </c>
      <c r="M70" s="44">
        <v>10.40430370811969</v>
      </c>
      <c r="N70" s="40"/>
      <c r="O70" s="42">
        <v>2992481</v>
      </c>
      <c r="P70" s="40"/>
      <c r="Q70" s="40"/>
    </row>
    <row r="71" spans="1:17" x14ac:dyDescent="0.25">
      <c r="A71" s="40">
        <v>4880</v>
      </c>
      <c r="B71" s="40" t="s">
        <v>0</v>
      </c>
      <c r="C71" s="40" t="s">
        <v>96</v>
      </c>
      <c r="D71" s="40" t="s">
        <v>137</v>
      </c>
      <c r="E71" s="41" t="s">
        <v>12</v>
      </c>
      <c r="F71" s="40" t="s">
        <v>1</v>
      </c>
      <c r="G71" s="41" t="s">
        <v>182</v>
      </c>
      <c r="H71" s="41"/>
      <c r="I71" s="40" t="s">
        <v>209</v>
      </c>
      <c r="J71" s="42">
        <v>3364437</v>
      </c>
      <c r="K71" s="42">
        <v>3364437</v>
      </c>
      <c r="L71" s="43">
        <v>3.391779059767317</v>
      </c>
      <c r="M71" s="44">
        <v>10.081267860766355</v>
      </c>
      <c r="N71" s="40"/>
      <c r="O71" s="42">
        <v>3364437</v>
      </c>
      <c r="P71" s="40"/>
      <c r="Q71" s="40"/>
    </row>
    <row r="72" spans="1:17" x14ac:dyDescent="0.25">
      <c r="A72" s="40">
        <v>3868</v>
      </c>
      <c r="B72" s="40" t="s">
        <v>0</v>
      </c>
      <c r="C72" s="40" t="s">
        <v>114</v>
      </c>
      <c r="D72" s="40" t="s">
        <v>115</v>
      </c>
      <c r="E72" s="41" t="s">
        <v>12</v>
      </c>
      <c r="F72" s="40" t="s">
        <v>1</v>
      </c>
      <c r="G72" s="41" t="s">
        <v>182</v>
      </c>
      <c r="H72" s="41"/>
      <c r="I72" s="40" t="s">
        <v>209</v>
      </c>
      <c r="J72" s="42">
        <v>4110000</v>
      </c>
      <c r="K72" s="42">
        <v>4110000</v>
      </c>
      <c r="L72" s="43">
        <v>4.0725904479181141</v>
      </c>
      <c r="M72" s="44">
        <v>9.9089791920148755</v>
      </c>
      <c r="N72" s="40"/>
      <c r="O72" s="42">
        <v>4110000</v>
      </c>
      <c r="P72" s="40"/>
      <c r="Q72" s="42"/>
    </row>
    <row r="73" spans="1:17" x14ac:dyDescent="0.25">
      <c r="A73" s="40">
        <v>3428</v>
      </c>
      <c r="B73" s="40" t="s">
        <v>0</v>
      </c>
      <c r="C73" s="40" t="s">
        <v>40</v>
      </c>
      <c r="D73" s="40" t="s">
        <v>41</v>
      </c>
      <c r="E73" s="41" t="s">
        <v>211</v>
      </c>
      <c r="F73" s="40" t="s">
        <v>25</v>
      </c>
      <c r="G73" s="41" t="s">
        <v>182</v>
      </c>
      <c r="H73" s="41" t="s">
        <v>182</v>
      </c>
      <c r="I73" s="40" t="s">
        <v>207</v>
      </c>
      <c r="J73" s="42">
        <v>4618000</v>
      </c>
      <c r="K73" s="42">
        <v>4618000</v>
      </c>
      <c r="L73" s="43">
        <v>4.2435803872451494</v>
      </c>
      <c r="M73" s="44">
        <v>9.1892169494264824</v>
      </c>
      <c r="N73" s="40"/>
      <c r="O73" s="42">
        <v>4618000</v>
      </c>
      <c r="P73" s="40"/>
      <c r="Q73" s="40"/>
    </row>
    <row r="74" spans="1:17" x14ac:dyDescent="0.25">
      <c r="A74" s="40">
        <v>3726</v>
      </c>
      <c r="B74" s="40" t="s">
        <v>0</v>
      </c>
      <c r="C74" s="40" t="s">
        <v>58</v>
      </c>
      <c r="D74" s="40" t="s">
        <v>60</v>
      </c>
      <c r="E74" s="41" t="s">
        <v>211</v>
      </c>
      <c r="F74" s="40" t="s">
        <v>25</v>
      </c>
      <c r="G74" s="40"/>
      <c r="H74" s="41" t="s">
        <v>182</v>
      </c>
      <c r="I74" s="40" t="s">
        <v>208</v>
      </c>
      <c r="J74" s="42">
        <v>2057000</v>
      </c>
      <c r="K74" s="42">
        <v>2057000</v>
      </c>
      <c r="L74" s="43">
        <v>1.6274302984178413</v>
      </c>
      <c r="M74" s="44">
        <v>7.9116689276511485</v>
      </c>
      <c r="N74" s="40"/>
      <c r="O74" s="40"/>
      <c r="P74" s="42">
        <v>2057000</v>
      </c>
      <c r="Q74" s="42"/>
    </row>
    <row r="75" spans="1:17" x14ac:dyDescent="0.25">
      <c r="A75" s="40">
        <v>3549</v>
      </c>
      <c r="B75" s="40" t="s">
        <v>0</v>
      </c>
      <c r="C75" s="40" t="s">
        <v>108</v>
      </c>
      <c r="D75" s="40" t="s">
        <v>146</v>
      </c>
      <c r="E75" s="41" t="s">
        <v>211</v>
      </c>
      <c r="F75" s="40" t="s">
        <v>25</v>
      </c>
      <c r="G75" s="41" t="s">
        <v>182</v>
      </c>
      <c r="H75" s="41" t="s">
        <v>182</v>
      </c>
      <c r="I75" s="40" t="s">
        <v>207</v>
      </c>
      <c r="J75" s="42">
        <v>3054000</v>
      </c>
      <c r="K75" s="42">
        <v>2689000</v>
      </c>
      <c r="L75" s="43">
        <v>2.0930109510046644</v>
      </c>
      <c r="M75" s="44">
        <v>7.7836033878938808</v>
      </c>
      <c r="N75" s="40"/>
      <c r="O75" s="42">
        <v>2689000</v>
      </c>
      <c r="P75" s="40"/>
      <c r="Q75" s="40"/>
    </row>
    <row r="76" spans="1:17" x14ac:dyDescent="0.25">
      <c r="A76" s="40">
        <v>4972</v>
      </c>
      <c r="B76" s="40" t="s">
        <v>0</v>
      </c>
      <c r="C76" s="40" t="s">
        <v>122</v>
      </c>
      <c r="D76" s="40" t="s">
        <v>150</v>
      </c>
      <c r="E76" s="41" t="s">
        <v>181</v>
      </c>
      <c r="F76" s="40" t="s">
        <v>1</v>
      </c>
      <c r="G76" s="41" t="s">
        <v>182</v>
      </c>
      <c r="H76" s="41"/>
      <c r="I76" s="40" t="s">
        <v>207</v>
      </c>
      <c r="J76" s="42">
        <v>13239000</v>
      </c>
      <c r="K76" s="42">
        <v>13239000</v>
      </c>
      <c r="L76" s="43">
        <v>10.025776702574912</v>
      </c>
      <c r="M76" s="44">
        <v>7.5729108713459565</v>
      </c>
      <c r="N76" s="40"/>
      <c r="O76" s="42">
        <v>13239000</v>
      </c>
      <c r="P76" s="40"/>
      <c r="Q76" s="42"/>
    </row>
    <row r="77" spans="1:17" x14ac:dyDescent="0.25">
      <c r="A77" s="40">
        <v>3710</v>
      </c>
      <c r="B77" s="40" t="s">
        <v>0</v>
      </c>
      <c r="C77" s="40" t="s">
        <v>26</v>
      </c>
      <c r="D77" s="40" t="s">
        <v>27</v>
      </c>
      <c r="E77" s="41" t="s">
        <v>12</v>
      </c>
      <c r="F77" s="40" t="s">
        <v>1</v>
      </c>
      <c r="G77" s="41" t="s">
        <v>182</v>
      </c>
      <c r="H77" s="41"/>
      <c r="I77" s="40" t="s">
        <v>207</v>
      </c>
      <c r="J77" s="42">
        <v>3700000</v>
      </c>
      <c r="K77" s="42">
        <v>3700000</v>
      </c>
      <c r="L77" s="43">
        <v>2.7048012214803774</v>
      </c>
      <c r="M77" s="44">
        <v>7.3102735715685876</v>
      </c>
      <c r="N77" s="40"/>
      <c r="O77" s="42">
        <v>3700000</v>
      </c>
      <c r="P77" s="40"/>
      <c r="Q77" s="42"/>
    </row>
    <row r="78" spans="1:17" x14ac:dyDescent="0.25">
      <c r="A78" s="30">
        <v>3764</v>
      </c>
      <c r="B78" s="30" t="s">
        <v>8</v>
      </c>
      <c r="C78" s="30" t="s">
        <v>64</v>
      </c>
      <c r="D78" s="30" t="s">
        <v>65</v>
      </c>
      <c r="E78" s="8" t="s">
        <v>180</v>
      </c>
      <c r="F78" s="30" t="s">
        <v>1</v>
      </c>
      <c r="G78" s="8" t="s">
        <v>182</v>
      </c>
      <c r="H78" s="8" t="s">
        <v>182</v>
      </c>
      <c r="I78" s="30" t="s">
        <v>207</v>
      </c>
      <c r="J78" s="9">
        <v>2818704</v>
      </c>
      <c r="K78" s="9">
        <v>2818704</v>
      </c>
      <c r="L78" s="34">
        <v>3.4603093490054051</v>
      </c>
      <c r="M78" s="36">
        <v>12.276242375947971</v>
      </c>
      <c r="N78" s="30"/>
      <c r="O78" s="9">
        <v>2818704</v>
      </c>
      <c r="P78" s="30"/>
      <c r="Q78" s="30"/>
    </row>
    <row r="79" spans="1:17" x14ac:dyDescent="0.25">
      <c r="A79" s="30">
        <v>3597</v>
      </c>
      <c r="B79" s="30" t="s">
        <v>8</v>
      </c>
      <c r="C79" s="30" t="s">
        <v>134</v>
      </c>
      <c r="D79" s="30" t="s">
        <v>135</v>
      </c>
      <c r="E79" s="8" t="s">
        <v>180</v>
      </c>
      <c r="F79" s="30" t="s">
        <v>1</v>
      </c>
      <c r="G79" s="8" t="s">
        <v>182</v>
      </c>
      <c r="H79" s="8" t="s">
        <v>182</v>
      </c>
      <c r="I79" s="30" t="s">
        <v>207</v>
      </c>
      <c r="J79" s="9">
        <v>5928000</v>
      </c>
      <c r="K79" s="9">
        <v>5928000</v>
      </c>
      <c r="L79" s="34">
        <v>5.4221397012953902</v>
      </c>
      <c r="M79" s="36">
        <v>9.1466594151406717</v>
      </c>
      <c r="N79" s="30"/>
      <c r="O79" s="9">
        <v>5928000</v>
      </c>
      <c r="P79" s="30"/>
      <c r="Q79" s="9"/>
    </row>
    <row r="80" spans="1:17" x14ac:dyDescent="0.25">
      <c r="A80" s="30">
        <v>4126</v>
      </c>
      <c r="B80" s="30" t="s">
        <v>8</v>
      </c>
      <c r="C80" s="30" t="s">
        <v>134</v>
      </c>
      <c r="D80" s="30" t="s">
        <v>136</v>
      </c>
      <c r="E80" s="8" t="s">
        <v>180</v>
      </c>
      <c r="F80" s="30" t="s">
        <v>1</v>
      </c>
      <c r="G80" s="8" t="s">
        <v>182</v>
      </c>
      <c r="H80" s="8" t="s">
        <v>182</v>
      </c>
      <c r="I80" s="30" t="s">
        <v>207</v>
      </c>
      <c r="J80" s="9">
        <v>6958000</v>
      </c>
      <c r="K80" s="9">
        <v>6958000</v>
      </c>
      <c r="L80" s="34">
        <v>4.4656859166236229</v>
      </c>
      <c r="M80" s="36">
        <v>6.4180596674671211</v>
      </c>
      <c r="N80" s="30"/>
      <c r="O80" s="9">
        <v>6958000</v>
      </c>
      <c r="P80" s="30"/>
      <c r="Q80" s="9"/>
    </row>
    <row r="81" spans="1:17" x14ac:dyDescent="0.25">
      <c r="A81" s="30">
        <v>4141</v>
      </c>
      <c r="B81" s="30" t="s">
        <v>8</v>
      </c>
      <c r="C81" s="30" t="s">
        <v>105</v>
      </c>
      <c r="D81" s="30" t="s">
        <v>106</v>
      </c>
      <c r="E81" s="8" t="s">
        <v>181</v>
      </c>
      <c r="F81" s="30" t="s">
        <v>25</v>
      </c>
      <c r="G81" s="8" t="s">
        <v>182</v>
      </c>
      <c r="H81" s="8"/>
      <c r="I81" s="30" t="s">
        <v>207</v>
      </c>
      <c r="J81" s="9">
        <v>1934000</v>
      </c>
      <c r="K81" s="9">
        <v>1662220</v>
      </c>
      <c r="L81" s="34">
        <v>0.82264465335388237</v>
      </c>
      <c r="M81" s="36">
        <v>4.9490720443375871</v>
      </c>
      <c r="N81" s="30"/>
      <c r="O81" s="9">
        <v>1662220</v>
      </c>
      <c r="P81" s="30"/>
      <c r="Q81" s="30"/>
    </row>
    <row r="82" spans="1:17" x14ac:dyDescent="0.25">
      <c r="A82" s="30">
        <v>3553</v>
      </c>
      <c r="B82" s="30" t="s">
        <v>8</v>
      </c>
      <c r="C82" s="30" t="s">
        <v>134</v>
      </c>
      <c r="D82" s="30" t="s">
        <v>138</v>
      </c>
      <c r="E82" s="8" t="s">
        <v>181</v>
      </c>
      <c r="F82" s="30" t="s">
        <v>1</v>
      </c>
      <c r="G82" s="8" t="s">
        <v>182</v>
      </c>
      <c r="H82" s="8"/>
      <c r="I82" s="30" t="s">
        <v>209</v>
      </c>
      <c r="J82" s="9">
        <v>9759000</v>
      </c>
      <c r="K82" s="9">
        <v>9759000</v>
      </c>
      <c r="L82" s="34">
        <v>4.7752654528712108</v>
      </c>
      <c r="M82" s="36">
        <v>4.8931913647619742</v>
      </c>
      <c r="N82" s="30"/>
      <c r="O82" s="9">
        <v>9759000</v>
      </c>
      <c r="P82" s="30"/>
      <c r="Q82" s="30"/>
    </row>
    <row r="83" spans="1:17" x14ac:dyDescent="0.25">
      <c r="A83" s="30">
        <v>3995</v>
      </c>
      <c r="B83" s="30" t="s">
        <v>8</v>
      </c>
      <c r="C83" s="30" t="s">
        <v>123</v>
      </c>
      <c r="D83" s="30" t="s">
        <v>147</v>
      </c>
      <c r="E83" s="8" t="s">
        <v>211</v>
      </c>
      <c r="F83" s="30" t="s">
        <v>1</v>
      </c>
      <c r="G83" s="8" t="s">
        <v>182</v>
      </c>
      <c r="H83" s="8" t="s">
        <v>182</v>
      </c>
      <c r="I83" s="30" t="s">
        <v>207</v>
      </c>
      <c r="J83" s="9">
        <v>4551000</v>
      </c>
      <c r="K83" s="9">
        <v>4251000</v>
      </c>
      <c r="L83" s="34">
        <v>1.6285671334966156</v>
      </c>
      <c r="M83" s="36">
        <v>3.8310212502860872</v>
      </c>
      <c r="N83" s="30"/>
      <c r="O83" s="9">
        <v>4251000</v>
      </c>
      <c r="P83" s="30"/>
      <c r="Q83" s="9"/>
    </row>
    <row r="84" spans="1:17" x14ac:dyDescent="0.25">
      <c r="A84" s="40">
        <v>3647</v>
      </c>
      <c r="B84" s="40" t="s">
        <v>9</v>
      </c>
      <c r="C84" s="40" t="s">
        <v>130</v>
      </c>
      <c r="D84" s="40" t="s">
        <v>131</v>
      </c>
      <c r="E84" s="41" t="s">
        <v>181</v>
      </c>
      <c r="F84" s="40" t="s">
        <v>25</v>
      </c>
      <c r="G84" s="41" t="s">
        <v>182</v>
      </c>
      <c r="H84" s="41"/>
      <c r="I84" s="40" t="s">
        <v>209</v>
      </c>
      <c r="J84" s="42">
        <v>560769</v>
      </c>
      <c r="K84" s="42">
        <v>560769</v>
      </c>
      <c r="L84" s="43">
        <v>2.4012214923040025</v>
      </c>
      <c r="M84" s="44">
        <v>42.820153972562721</v>
      </c>
      <c r="N84" s="40"/>
      <c r="O84" s="42">
        <v>560769</v>
      </c>
      <c r="P84" s="40"/>
      <c r="Q84" s="40"/>
    </row>
    <row r="85" spans="1:17" x14ac:dyDescent="0.25">
      <c r="A85" s="40">
        <v>3918</v>
      </c>
      <c r="B85" s="40" t="s">
        <v>9</v>
      </c>
      <c r="C85" s="40" t="s">
        <v>76</v>
      </c>
      <c r="D85" s="40" t="s">
        <v>79</v>
      </c>
      <c r="E85" s="41" t="s">
        <v>211</v>
      </c>
      <c r="F85" s="40" t="s">
        <v>1</v>
      </c>
      <c r="G85" s="41" t="s">
        <v>182</v>
      </c>
      <c r="H85" s="41" t="s">
        <v>182</v>
      </c>
      <c r="I85" s="40" t="s">
        <v>207</v>
      </c>
      <c r="J85" s="42">
        <v>518664</v>
      </c>
      <c r="K85" s="42">
        <v>518664</v>
      </c>
      <c r="L85" s="43">
        <v>1.6537100857198552</v>
      </c>
      <c r="M85" s="44">
        <v>31.884034475495795</v>
      </c>
      <c r="N85" s="40"/>
      <c r="O85" s="42">
        <v>518664</v>
      </c>
      <c r="P85" s="40"/>
      <c r="Q85" s="40"/>
    </row>
    <row r="86" spans="1:17" x14ac:dyDescent="0.25">
      <c r="A86" s="40">
        <v>3929</v>
      </c>
      <c r="B86" s="40" t="s">
        <v>9</v>
      </c>
      <c r="C86" s="40" t="s">
        <v>76</v>
      </c>
      <c r="D86" s="40" t="s">
        <v>77</v>
      </c>
      <c r="E86" s="41" t="s">
        <v>180</v>
      </c>
      <c r="F86" s="40" t="s">
        <v>1</v>
      </c>
      <c r="G86" s="41" t="s">
        <v>182</v>
      </c>
      <c r="H86" s="41" t="s">
        <v>182</v>
      </c>
      <c r="I86" s="40" t="s">
        <v>207</v>
      </c>
      <c r="J86" s="42">
        <v>1633637</v>
      </c>
      <c r="K86" s="42">
        <v>1633637</v>
      </c>
      <c r="L86" s="43">
        <v>4.1141053137385812</v>
      </c>
      <c r="M86" s="44">
        <v>25.183717764341658</v>
      </c>
      <c r="N86" s="40" t="s">
        <v>189</v>
      </c>
      <c r="O86" s="42">
        <v>1633637</v>
      </c>
      <c r="P86" s="40"/>
      <c r="Q86" s="40"/>
    </row>
    <row r="87" spans="1:17" x14ac:dyDescent="0.25">
      <c r="A87" s="40">
        <v>3662</v>
      </c>
      <c r="B87" s="40" t="s">
        <v>9</v>
      </c>
      <c r="C87" s="40" t="s">
        <v>68</v>
      </c>
      <c r="D87" s="40" t="s">
        <v>69</v>
      </c>
      <c r="E87" s="41" t="s">
        <v>180</v>
      </c>
      <c r="F87" s="40" t="s">
        <v>1</v>
      </c>
      <c r="G87" s="41" t="s">
        <v>182</v>
      </c>
      <c r="H87" s="41" t="s">
        <v>182</v>
      </c>
      <c r="I87" s="40" t="s">
        <v>207</v>
      </c>
      <c r="J87" s="42">
        <v>781701</v>
      </c>
      <c r="K87" s="42">
        <v>781701</v>
      </c>
      <c r="L87" s="43">
        <v>1.6715600155795982</v>
      </c>
      <c r="M87" s="44">
        <v>21.383623861036355</v>
      </c>
      <c r="N87" s="40"/>
      <c r="O87" s="42">
        <v>781701</v>
      </c>
      <c r="P87" s="40"/>
      <c r="Q87" s="40"/>
    </row>
    <row r="88" spans="1:17" x14ac:dyDescent="0.25">
      <c r="A88" s="40">
        <v>3921</v>
      </c>
      <c r="B88" s="40" t="s">
        <v>9</v>
      </c>
      <c r="C88" s="40" t="s">
        <v>76</v>
      </c>
      <c r="D88" s="40" t="s">
        <v>78</v>
      </c>
      <c r="E88" s="41" t="s">
        <v>12</v>
      </c>
      <c r="F88" s="40" t="s">
        <v>1</v>
      </c>
      <c r="G88" s="41" t="s">
        <v>182</v>
      </c>
      <c r="H88" s="41"/>
      <c r="I88" s="40" t="s">
        <v>207</v>
      </c>
      <c r="J88" s="42">
        <v>3149948</v>
      </c>
      <c r="K88" s="42">
        <v>3149948</v>
      </c>
      <c r="L88" s="43">
        <v>5.1910536925902191</v>
      </c>
      <c r="M88" s="44">
        <v>16.479807579649631</v>
      </c>
      <c r="N88" s="40"/>
      <c r="O88" s="42">
        <v>3149948</v>
      </c>
      <c r="P88" s="40"/>
      <c r="Q88" s="40"/>
    </row>
    <row r="89" spans="1:17" x14ac:dyDescent="0.25">
      <c r="A89" s="40">
        <v>3730</v>
      </c>
      <c r="B89" s="40" t="s">
        <v>9</v>
      </c>
      <c r="C89" s="40" t="s">
        <v>51</v>
      </c>
      <c r="D89" s="40" t="s">
        <v>52</v>
      </c>
      <c r="E89" s="41" t="s">
        <v>12</v>
      </c>
      <c r="F89" s="40" t="s">
        <v>1</v>
      </c>
      <c r="G89" s="41" t="s">
        <v>182</v>
      </c>
      <c r="H89" s="41"/>
      <c r="I89" s="40" t="s">
        <v>209</v>
      </c>
      <c r="J89" s="42">
        <v>3310977</v>
      </c>
      <c r="K89" s="42">
        <v>3310977</v>
      </c>
      <c r="L89" s="43">
        <v>4.6420032764123551</v>
      </c>
      <c r="M89" s="44">
        <v>14.020040841154604</v>
      </c>
      <c r="N89" s="40"/>
      <c r="O89" s="42">
        <v>3310977</v>
      </c>
      <c r="P89" s="40"/>
      <c r="Q89" s="40"/>
    </row>
    <row r="90" spans="1:17" x14ac:dyDescent="0.25">
      <c r="A90" s="40">
        <v>3962</v>
      </c>
      <c r="B90" s="40" t="s">
        <v>9</v>
      </c>
      <c r="C90" s="40" t="s">
        <v>74</v>
      </c>
      <c r="D90" s="40" t="s">
        <v>75</v>
      </c>
      <c r="E90" s="41" t="s">
        <v>180</v>
      </c>
      <c r="F90" s="40" t="s">
        <v>25</v>
      </c>
      <c r="G90" s="41" t="s">
        <v>182</v>
      </c>
      <c r="H90" s="41" t="s">
        <v>182</v>
      </c>
      <c r="I90" s="40" t="s">
        <v>207</v>
      </c>
      <c r="J90" s="42">
        <v>3037558</v>
      </c>
      <c r="K90" s="42">
        <v>3037558</v>
      </c>
      <c r="L90" s="43">
        <v>3.6450443319919432</v>
      </c>
      <c r="M90" s="44">
        <v>11.999916814730593</v>
      </c>
      <c r="N90" s="40"/>
      <c r="O90" s="42">
        <v>3037558</v>
      </c>
      <c r="P90" s="40"/>
      <c r="Q90" s="40"/>
    </row>
    <row r="91" spans="1:17" x14ac:dyDescent="0.25">
      <c r="A91" s="40">
        <v>3611</v>
      </c>
      <c r="B91" s="40" t="s">
        <v>9</v>
      </c>
      <c r="C91" s="40" t="s">
        <v>170</v>
      </c>
      <c r="D91" s="40" t="s">
        <v>176</v>
      </c>
      <c r="E91" s="41" t="s">
        <v>180</v>
      </c>
      <c r="F91" s="40" t="s">
        <v>25</v>
      </c>
      <c r="G91" s="41" t="s">
        <v>182</v>
      </c>
      <c r="H91" s="41" t="s">
        <v>182</v>
      </c>
      <c r="I91" s="40" t="s">
        <v>207</v>
      </c>
      <c r="J91" s="42">
        <v>2249987</v>
      </c>
      <c r="K91" s="42">
        <v>2249987</v>
      </c>
      <c r="L91" s="43">
        <v>2.6791947435494681</v>
      </c>
      <c r="M91" s="44">
        <v>11.907600993025596</v>
      </c>
      <c r="N91" s="40"/>
      <c r="O91" s="42">
        <v>2249987</v>
      </c>
      <c r="P91" s="40"/>
      <c r="Q91" s="40"/>
    </row>
    <row r="92" spans="1:17" x14ac:dyDescent="0.25">
      <c r="A92" s="40">
        <v>3698</v>
      </c>
      <c r="B92" s="40" t="s">
        <v>9</v>
      </c>
      <c r="C92" s="40" t="s">
        <v>31</v>
      </c>
      <c r="D92" s="40" t="s">
        <v>32</v>
      </c>
      <c r="E92" s="41" t="s">
        <v>12</v>
      </c>
      <c r="F92" s="40" t="s">
        <v>1</v>
      </c>
      <c r="G92" s="41" t="s">
        <v>182</v>
      </c>
      <c r="H92" s="41"/>
      <c r="I92" s="40" t="s">
        <v>209</v>
      </c>
      <c r="J92" s="42">
        <v>1165137</v>
      </c>
      <c r="K92" s="42">
        <v>1165137</v>
      </c>
      <c r="L92" s="43">
        <v>1.132235385787369</v>
      </c>
      <c r="M92" s="44">
        <v>9.7176159180196748</v>
      </c>
      <c r="N92" s="40"/>
      <c r="O92" s="42">
        <v>1165137</v>
      </c>
      <c r="P92" s="40"/>
      <c r="Q92" s="40"/>
    </row>
    <row r="93" spans="1:17" x14ac:dyDescent="0.25">
      <c r="A93" s="40">
        <v>3689</v>
      </c>
      <c r="B93" s="40" t="s">
        <v>9</v>
      </c>
      <c r="C93" s="40" t="s">
        <v>142</v>
      </c>
      <c r="D93" s="40" t="s">
        <v>143</v>
      </c>
      <c r="E93" s="41" t="s">
        <v>181</v>
      </c>
      <c r="F93" s="40" t="s">
        <v>25</v>
      </c>
      <c r="G93" s="41" t="s">
        <v>182</v>
      </c>
      <c r="H93" s="41"/>
      <c r="I93" s="40" t="s">
        <v>209</v>
      </c>
      <c r="J93" s="42">
        <v>1098071</v>
      </c>
      <c r="K93" s="42">
        <v>1098071</v>
      </c>
      <c r="L93" s="43">
        <v>0.95278545855049812</v>
      </c>
      <c r="M93" s="44">
        <v>8.676902117900374</v>
      </c>
      <c r="N93" s="40"/>
      <c r="O93" s="42">
        <v>1098071</v>
      </c>
      <c r="P93" s="40"/>
      <c r="Q93" s="40"/>
    </row>
    <row r="94" spans="1:17" x14ac:dyDescent="0.25">
      <c r="A94" s="40">
        <v>3637</v>
      </c>
      <c r="B94" s="40" t="s">
        <v>9</v>
      </c>
      <c r="C94" s="40" t="s">
        <v>170</v>
      </c>
      <c r="D94" s="40" t="s">
        <v>171</v>
      </c>
      <c r="E94" s="41" t="s">
        <v>181</v>
      </c>
      <c r="F94" s="40" t="s">
        <v>1</v>
      </c>
      <c r="G94" s="41" t="s">
        <v>182</v>
      </c>
      <c r="H94" s="41"/>
      <c r="I94" s="40" t="s">
        <v>209</v>
      </c>
      <c r="J94" s="42">
        <v>578937</v>
      </c>
      <c r="K94" s="42">
        <v>550990</v>
      </c>
      <c r="L94" s="43">
        <v>0.46377493706310086</v>
      </c>
      <c r="M94" s="44">
        <v>8.4171207655874127</v>
      </c>
      <c r="N94" s="40"/>
      <c r="O94" s="42">
        <v>550990</v>
      </c>
      <c r="P94" s="40"/>
      <c r="Q94" s="40"/>
    </row>
    <row r="95" spans="1:17" x14ac:dyDescent="0.25">
      <c r="A95" s="40">
        <v>3700</v>
      </c>
      <c r="B95" s="40" t="s">
        <v>9</v>
      </c>
      <c r="C95" s="40" t="s">
        <v>142</v>
      </c>
      <c r="D95" s="40" t="s">
        <v>144</v>
      </c>
      <c r="E95" s="41" t="s">
        <v>181</v>
      </c>
      <c r="F95" s="40" t="s">
        <v>25</v>
      </c>
      <c r="G95" s="41" t="s">
        <v>182</v>
      </c>
      <c r="H95" s="41"/>
      <c r="I95" s="40" t="s">
        <v>209</v>
      </c>
      <c r="J95" s="42">
        <v>1477371</v>
      </c>
      <c r="K95" s="42">
        <v>1477371</v>
      </c>
      <c r="L95" s="43">
        <v>1.1824765863563849</v>
      </c>
      <c r="M95" s="44">
        <v>8.0039244465769581</v>
      </c>
      <c r="N95" s="40"/>
      <c r="O95" s="42">
        <v>1477371</v>
      </c>
      <c r="P95" s="40"/>
      <c r="Q95" s="40"/>
    </row>
    <row r="96" spans="1:17" x14ac:dyDescent="0.25">
      <c r="A96" s="40">
        <v>4247</v>
      </c>
      <c r="B96" s="40" t="s">
        <v>9</v>
      </c>
      <c r="C96" s="40" t="s">
        <v>148</v>
      </c>
      <c r="D96" s="40" t="s">
        <v>149</v>
      </c>
      <c r="E96" s="41" t="s">
        <v>211</v>
      </c>
      <c r="F96" s="40" t="s">
        <v>1</v>
      </c>
      <c r="G96" s="41" t="s">
        <v>182</v>
      </c>
      <c r="H96" s="41" t="s">
        <v>182</v>
      </c>
      <c r="I96" s="40" t="s">
        <v>207</v>
      </c>
      <c r="J96" s="42">
        <v>1227000</v>
      </c>
      <c r="K96" s="42">
        <v>1227000</v>
      </c>
      <c r="L96" s="43">
        <v>0.96788189494254995</v>
      </c>
      <c r="M96" s="44">
        <v>7.8881980027917677</v>
      </c>
      <c r="N96" s="40"/>
      <c r="O96" s="42">
        <v>1227000</v>
      </c>
      <c r="P96" s="40"/>
      <c r="Q96" s="40"/>
    </row>
    <row r="97" spans="1:17" x14ac:dyDescent="0.25">
      <c r="A97" s="40">
        <v>4224</v>
      </c>
      <c r="B97" s="40" t="s">
        <v>9</v>
      </c>
      <c r="C97" s="40" t="s">
        <v>118</v>
      </c>
      <c r="D97" s="40" t="s">
        <v>119</v>
      </c>
      <c r="E97" s="41" t="s">
        <v>180</v>
      </c>
      <c r="F97" s="40" t="s">
        <v>1</v>
      </c>
      <c r="G97" s="40"/>
      <c r="H97" s="41" t="s">
        <v>182</v>
      </c>
      <c r="I97" s="40" t="s">
        <v>208</v>
      </c>
      <c r="J97" s="42">
        <v>3209056</v>
      </c>
      <c r="K97" s="42">
        <v>3209056</v>
      </c>
      <c r="L97" s="43">
        <v>2.2621166760187457</v>
      </c>
      <c r="M97" s="44">
        <v>7.0491654742664069</v>
      </c>
      <c r="N97" s="40"/>
      <c r="O97" s="40"/>
      <c r="P97" s="42">
        <v>3209056</v>
      </c>
      <c r="Q97" s="42"/>
    </row>
    <row r="98" spans="1:17" x14ac:dyDescent="0.25">
      <c r="A98" s="40">
        <v>3588</v>
      </c>
      <c r="B98" s="40" t="s">
        <v>9</v>
      </c>
      <c r="C98" s="40" t="s">
        <v>73</v>
      </c>
      <c r="D98" s="40" t="s">
        <v>107</v>
      </c>
      <c r="E98" s="41" t="s">
        <v>211</v>
      </c>
      <c r="F98" s="40" t="s">
        <v>25</v>
      </c>
      <c r="G98" s="41" t="s">
        <v>182</v>
      </c>
      <c r="H98" s="41" t="s">
        <v>182</v>
      </c>
      <c r="I98" s="40" t="s">
        <v>207</v>
      </c>
      <c r="J98" s="42">
        <v>3515278</v>
      </c>
      <c r="K98" s="42">
        <v>3515278</v>
      </c>
      <c r="L98" s="43">
        <v>2.2972599547469543</v>
      </c>
      <c r="M98" s="44">
        <v>6.5350733419859086</v>
      </c>
      <c r="N98" s="40"/>
      <c r="O98" s="42">
        <v>3515278</v>
      </c>
      <c r="P98" s="40"/>
      <c r="Q98" s="40"/>
    </row>
    <row r="99" spans="1:17" x14ac:dyDescent="0.25">
      <c r="A99" s="40">
        <v>3701</v>
      </c>
      <c r="B99" s="40" t="s">
        <v>9</v>
      </c>
      <c r="C99" s="40" t="s">
        <v>142</v>
      </c>
      <c r="D99" s="40" t="s">
        <v>145</v>
      </c>
      <c r="E99" s="41" t="s">
        <v>181</v>
      </c>
      <c r="F99" s="40" t="s">
        <v>25</v>
      </c>
      <c r="G99" s="41" t="s">
        <v>182</v>
      </c>
      <c r="H99" s="41"/>
      <c r="I99" s="40" t="s">
        <v>209</v>
      </c>
      <c r="J99" s="42">
        <v>1058211</v>
      </c>
      <c r="K99" s="42">
        <v>1058211</v>
      </c>
      <c r="L99" s="43">
        <v>0.67288250829324825</v>
      </c>
      <c r="M99" s="44">
        <v>6.3586799635729383</v>
      </c>
      <c r="N99" s="40"/>
      <c r="O99" s="42">
        <v>1058211</v>
      </c>
      <c r="P99" s="40"/>
      <c r="Q99" s="40"/>
    </row>
  </sheetData>
  <autoFilter ref="A1:Q99" xr:uid="{00000000-0009-0000-0000-000000000000}"/>
  <sortState xmlns:xlrd2="http://schemas.microsoft.com/office/spreadsheetml/2017/richdata2" ref="A2:AD99">
    <sortCondition ref="B2:B99"/>
    <sortCondition descending="1" ref="M2:M99"/>
  </sortState>
  <pageMargins left="0.7" right="0.7" top="0.75" bottom="0.75" header="0.3" footer="0.3"/>
  <pageSetup paperSize="5" scale="67" fitToHeight="0" orientation="landscape" r:id="rId1"/>
  <headerFooter>
    <oddHeader>&amp;C&amp;"-,Bold"&amp;12SMART SCALE Round 3
DRAFT Staff Recommended Funding Scenario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0"/>
  <sheetViews>
    <sheetView workbookViewId="0">
      <selection activeCell="J8" sqref="J8"/>
    </sheetView>
  </sheetViews>
  <sheetFormatPr defaultRowHeight="15" x14ac:dyDescent="0.25"/>
  <cols>
    <col min="1" max="1" width="15.28515625" customWidth="1"/>
    <col min="2" max="2" width="11.7109375" customWidth="1"/>
    <col min="3" max="4" width="12.140625" bestFit="1" customWidth="1"/>
    <col min="5" max="5" width="9.5703125" bestFit="1" customWidth="1"/>
    <col min="6" max="6" width="12.42578125" bestFit="1" customWidth="1"/>
    <col min="7" max="7" width="9.5703125" bestFit="1" customWidth="1"/>
    <col min="8" max="8" width="12.140625" bestFit="1" customWidth="1"/>
    <col min="9" max="9" width="9.5703125" bestFit="1" customWidth="1"/>
    <col min="10" max="10" width="12.140625" bestFit="1" customWidth="1"/>
    <col min="11" max="11" width="10.5703125" bestFit="1" customWidth="1"/>
    <col min="12" max="12" width="12.140625" customWidth="1"/>
    <col min="13" max="14" width="12.140625" bestFit="1" customWidth="1"/>
  </cols>
  <sheetData>
    <row r="1" spans="1:15" x14ac:dyDescent="0.25">
      <c r="A1" s="45" t="s">
        <v>191</v>
      </c>
      <c r="B1" s="46" t="s">
        <v>192</v>
      </c>
      <c r="C1" s="45" t="s">
        <v>184</v>
      </c>
      <c r="D1" s="45" t="s">
        <v>183</v>
      </c>
      <c r="E1" s="50" t="s">
        <v>193</v>
      </c>
      <c r="F1" s="51"/>
      <c r="G1" s="50" t="s">
        <v>194</v>
      </c>
      <c r="H1" s="51"/>
      <c r="I1" s="50" t="s">
        <v>195</v>
      </c>
      <c r="J1" s="51"/>
      <c r="K1" s="50" t="s">
        <v>196</v>
      </c>
      <c r="L1" s="51"/>
      <c r="M1" s="50" t="s">
        <v>197</v>
      </c>
      <c r="N1" s="51"/>
    </row>
    <row r="2" spans="1:15" x14ac:dyDescent="0.25">
      <c r="A2" s="47"/>
      <c r="B2" s="48"/>
      <c r="C2" s="47"/>
      <c r="D2" s="47"/>
      <c r="E2" s="49" t="s">
        <v>198</v>
      </c>
      <c r="F2" s="49" t="s">
        <v>199</v>
      </c>
      <c r="G2" s="49" t="s">
        <v>198</v>
      </c>
      <c r="H2" s="49" t="s">
        <v>200</v>
      </c>
      <c r="I2" s="49" t="s">
        <v>198</v>
      </c>
      <c r="J2" s="49" t="s">
        <v>200</v>
      </c>
      <c r="K2" s="49" t="s">
        <v>198</v>
      </c>
      <c r="L2" s="49" t="s">
        <v>201</v>
      </c>
      <c r="M2" s="49" t="s">
        <v>184</v>
      </c>
      <c r="N2" s="49" t="s">
        <v>183</v>
      </c>
    </row>
    <row r="3" spans="1:15" x14ac:dyDescent="0.25">
      <c r="A3" s="5" t="s">
        <v>11</v>
      </c>
      <c r="B3" s="31">
        <v>6.7090577201676049E-2</v>
      </c>
      <c r="C3" s="6">
        <v>22133329.390353538</v>
      </c>
      <c r="D3" s="7"/>
      <c r="E3" s="8">
        <v>3</v>
      </c>
      <c r="F3" s="9">
        <v>20061316</v>
      </c>
      <c r="G3" s="8">
        <v>0</v>
      </c>
      <c r="H3" s="9">
        <v>0</v>
      </c>
      <c r="I3" s="8">
        <v>0</v>
      </c>
      <c r="J3" s="9">
        <v>0</v>
      </c>
      <c r="K3" s="8">
        <f>I3+G3+E3</f>
        <v>3</v>
      </c>
      <c r="L3" s="9">
        <f>J3+H3+F3</f>
        <v>20061316</v>
      </c>
      <c r="M3" s="9">
        <f>C3-F3</f>
        <v>2072013.3903535381</v>
      </c>
      <c r="N3" s="10"/>
      <c r="O3" s="22"/>
    </row>
    <row r="4" spans="1:15" x14ac:dyDescent="0.25">
      <c r="A4" s="5" t="s">
        <v>28</v>
      </c>
      <c r="B4" s="31">
        <v>6.3271368221092458E-2</v>
      </c>
      <c r="C4" s="6">
        <v>21690287.275586143</v>
      </c>
      <c r="D4" s="7"/>
      <c r="E4" s="8">
        <v>4</v>
      </c>
      <c r="F4" s="9">
        <v>20809265</v>
      </c>
      <c r="G4" s="8">
        <v>0</v>
      </c>
      <c r="H4" s="9">
        <v>0</v>
      </c>
      <c r="I4" s="8">
        <v>0</v>
      </c>
      <c r="J4" s="9">
        <v>0</v>
      </c>
      <c r="K4" s="8">
        <f t="shared" ref="K4:L11" si="0">I4+G4+E4</f>
        <v>4</v>
      </c>
      <c r="L4" s="9">
        <f t="shared" si="0"/>
        <v>20809265</v>
      </c>
      <c r="M4" s="9">
        <f t="shared" ref="M4:M11" si="1">C4-F4</f>
        <v>881022.27558614314</v>
      </c>
      <c r="N4" s="10"/>
      <c r="O4" s="22"/>
    </row>
    <row r="5" spans="1:15" x14ac:dyDescent="0.25">
      <c r="A5" s="5" t="s">
        <v>49</v>
      </c>
      <c r="B5" s="31">
        <v>6.9392928012216679E-2</v>
      </c>
      <c r="C5" s="6">
        <v>28881093.597500861</v>
      </c>
      <c r="D5" s="7"/>
      <c r="E5" s="8">
        <v>7</v>
      </c>
      <c r="F5" s="9">
        <v>28178826</v>
      </c>
      <c r="G5" s="8">
        <v>3</v>
      </c>
      <c r="H5" s="9">
        <v>11647639</v>
      </c>
      <c r="I5" s="8">
        <v>0</v>
      </c>
      <c r="J5" s="9">
        <v>0</v>
      </c>
      <c r="K5" s="8">
        <f t="shared" si="0"/>
        <v>10</v>
      </c>
      <c r="L5" s="9">
        <f t="shared" si="0"/>
        <v>39826465</v>
      </c>
      <c r="M5" s="9">
        <f t="shared" si="1"/>
        <v>702267.59750086069</v>
      </c>
      <c r="N5" s="10"/>
      <c r="O5" s="22"/>
    </row>
    <row r="6" spans="1:15" x14ac:dyDescent="0.25">
      <c r="A6" s="5" t="s">
        <v>13</v>
      </c>
      <c r="B6" s="31">
        <v>0.19925825973179148</v>
      </c>
      <c r="C6" s="6">
        <v>84691900.869038403</v>
      </c>
      <c r="D6" s="7"/>
      <c r="E6" s="8">
        <v>23</v>
      </c>
      <c r="F6" s="9">
        <v>83643978</v>
      </c>
      <c r="G6" s="8">
        <v>2</v>
      </c>
      <c r="H6" s="9">
        <v>1455000</v>
      </c>
      <c r="I6" s="8">
        <v>1</v>
      </c>
      <c r="J6" s="9">
        <v>200000000</v>
      </c>
      <c r="K6" s="8">
        <f t="shared" si="0"/>
        <v>26</v>
      </c>
      <c r="L6" s="9">
        <f t="shared" si="0"/>
        <v>285098978</v>
      </c>
      <c r="M6" s="9">
        <f t="shared" si="1"/>
        <v>1047922.869038403</v>
      </c>
      <c r="N6" s="10"/>
      <c r="O6" s="22"/>
    </row>
    <row r="7" spans="1:15" x14ac:dyDescent="0.25">
      <c r="A7" s="5" t="s">
        <v>4</v>
      </c>
      <c r="B7" s="31">
        <v>7.0666590105793375E-2</v>
      </c>
      <c r="C7" s="6">
        <v>23842254.9872807</v>
      </c>
      <c r="D7" s="7"/>
      <c r="E7" s="8">
        <v>7</v>
      </c>
      <c r="F7" s="9">
        <v>21204905</v>
      </c>
      <c r="G7" s="8">
        <v>0</v>
      </c>
      <c r="H7" s="9">
        <v>0</v>
      </c>
      <c r="I7" s="8">
        <v>1</v>
      </c>
      <c r="J7" s="9">
        <v>30931704</v>
      </c>
      <c r="K7" s="8">
        <f t="shared" si="0"/>
        <v>8</v>
      </c>
      <c r="L7" s="9">
        <f t="shared" si="0"/>
        <v>52136609</v>
      </c>
      <c r="M7" s="9">
        <f t="shared" si="1"/>
        <v>2637349.9872807004</v>
      </c>
      <c r="N7" s="10"/>
      <c r="O7" s="22"/>
    </row>
    <row r="8" spans="1:15" x14ac:dyDescent="0.25">
      <c r="A8" s="5" t="s">
        <v>2</v>
      </c>
      <c r="B8" s="31">
        <v>0.21173825736219909</v>
      </c>
      <c r="C8" s="6">
        <v>88472690.471981078</v>
      </c>
      <c r="D8" s="7"/>
      <c r="E8" s="8">
        <v>7</v>
      </c>
      <c r="F8" s="9">
        <v>88204371</v>
      </c>
      <c r="G8" s="8">
        <v>3</v>
      </c>
      <c r="H8" s="9">
        <v>61621694</v>
      </c>
      <c r="I8" s="8">
        <v>1</v>
      </c>
      <c r="J8" s="9">
        <v>50000000</v>
      </c>
      <c r="K8" s="8">
        <f t="shared" si="0"/>
        <v>11</v>
      </c>
      <c r="L8" s="9">
        <f t="shared" si="0"/>
        <v>199826065</v>
      </c>
      <c r="M8" s="9">
        <f t="shared" si="1"/>
        <v>268319.47198107839</v>
      </c>
      <c r="N8" s="9"/>
      <c r="O8" s="22"/>
    </row>
    <row r="9" spans="1:15" x14ac:dyDescent="0.25">
      <c r="A9" s="5" t="s">
        <v>0</v>
      </c>
      <c r="B9" s="31">
        <v>0.14659010338159983</v>
      </c>
      <c r="C9" s="6">
        <v>60605740.644191816</v>
      </c>
      <c r="D9" s="7"/>
      <c r="E9" s="8">
        <v>12</v>
      </c>
      <c r="F9" s="9">
        <v>60407418</v>
      </c>
      <c r="G9" s="8">
        <v>2</v>
      </c>
      <c r="H9" s="9">
        <v>3669000</v>
      </c>
      <c r="I9" s="8">
        <v>0</v>
      </c>
      <c r="J9" s="9"/>
      <c r="K9" s="8">
        <f t="shared" si="0"/>
        <v>14</v>
      </c>
      <c r="L9" s="9">
        <f t="shared" si="0"/>
        <v>64076418</v>
      </c>
      <c r="M9" s="9">
        <f t="shared" si="1"/>
        <v>198322.64419181645</v>
      </c>
      <c r="N9" s="10"/>
      <c r="O9" s="22"/>
    </row>
    <row r="10" spans="1:15" x14ac:dyDescent="0.25">
      <c r="A10" s="5" t="s">
        <v>8</v>
      </c>
      <c r="B10" s="31">
        <v>9.4187654035514462E-2</v>
      </c>
      <c r="C10" s="6">
        <v>33503596.244552135</v>
      </c>
      <c r="D10" s="7"/>
      <c r="E10" s="8">
        <v>6</v>
      </c>
      <c r="F10" s="9">
        <v>31376924</v>
      </c>
      <c r="G10" s="8">
        <v>0</v>
      </c>
      <c r="H10" s="9">
        <v>0</v>
      </c>
      <c r="I10" s="8">
        <v>0</v>
      </c>
      <c r="J10" s="9"/>
      <c r="K10" s="8">
        <f t="shared" si="0"/>
        <v>6</v>
      </c>
      <c r="L10" s="9">
        <f t="shared" si="0"/>
        <v>31376924</v>
      </c>
      <c r="M10" s="9">
        <f t="shared" si="1"/>
        <v>2126672.2445521355</v>
      </c>
      <c r="N10" s="10"/>
      <c r="O10" s="22"/>
    </row>
    <row r="11" spans="1:15" ht="15.75" thickBot="1" x14ac:dyDescent="0.3">
      <c r="A11" s="11" t="s">
        <v>9</v>
      </c>
      <c r="B11" s="32">
        <v>7.780426194811664E-2</v>
      </c>
      <c r="C11" s="12">
        <v>26100559.494515404</v>
      </c>
      <c r="D11" s="13"/>
      <c r="E11" s="14">
        <v>15</v>
      </c>
      <c r="F11" s="15">
        <v>25335299</v>
      </c>
      <c r="G11" s="14">
        <v>1</v>
      </c>
      <c r="H11" s="15">
        <v>3209056</v>
      </c>
      <c r="I11" s="14">
        <v>0</v>
      </c>
      <c r="J11" s="15"/>
      <c r="K11" s="14">
        <f t="shared" si="0"/>
        <v>16</v>
      </c>
      <c r="L11" s="15">
        <f t="shared" si="0"/>
        <v>28544355</v>
      </c>
      <c r="M11" s="15">
        <f t="shared" si="1"/>
        <v>765260.49451540411</v>
      </c>
      <c r="N11" s="16"/>
      <c r="O11" s="22"/>
    </row>
    <row r="12" spans="1:15" ht="15.75" thickTop="1" x14ac:dyDescent="0.25">
      <c r="A12" s="4" t="s">
        <v>196</v>
      </c>
      <c r="B12" s="33">
        <v>1</v>
      </c>
      <c r="C12" s="17">
        <f>SUM(C3:C11)</f>
        <v>389921452.97500008</v>
      </c>
      <c r="D12" s="23">
        <v>389921452.97500002</v>
      </c>
      <c r="E12" s="18">
        <f t="shared" ref="E12:M12" si="2">SUM(E3:E11)</f>
        <v>84</v>
      </c>
      <c r="F12" s="17">
        <f t="shared" si="2"/>
        <v>379222302</v>
      </c>
      <c r="G12" s="18">
        <f t="shared" si="2"/>
        <v>11</v>
      </c>
      <c r="H12" s="17">
        <f t="shared" si="2"/>
        <v>81602389</v>
      </c>
      <c r="I12" s="18">
        <f t="shared" si="2"/>
        <v>3</v>
      </c>
      <c r="J12" s="17">
        <f t="shared" si="2"/>
        <v>280931704</v>
      </c>
      <c r="K12" s="18">
        <f t="shared" si="2"/>
        <v>98</v>
      </c>
      <c r="L12" s="17">
        <f t="shared" si="2"/>
        <v>741756395</v>
      </c>
      <c r="M12" s="17">
        <f t="shared" si="2"/>
        <v>10699150.97500008</v>
      </c>
      <c r="N12" s="17">
        <f>D12-H12-J12</f>
        <v>27387359.975000024</v>
      </c>
    </row>
    <row r="13" spans="1:15" x14ac:dyDescent="0.25">
      <c r="A13" s="21"/>
      <c r="M13" s="20"/>
    </row>
    <row r="15" spans="1:15" x14ac:dyDescent="0.25">
      <c r="A15" s="19" t="s">
        <v>202</v>
      </c>
    </row>
    <row r="16" spans="1:15" x14ac:dyDescent="0.25">
      <c r="A16" t="s">
        <v>193</v>
      </c>
      <c r="B16" t="s">
        <v>203</v>
      </c>
    </row>
    <row r="17" spans="1:2" x14ac:dyDescent="0.25">
      <c r="A17" t="s">
        <v>194</v>
      </c>
      <c r="B17" t="s">
        <v>204</v>
      </c>
    </row>
    <row r="18" spans="1:2" x14ac:dyDescent="0.25">
      <c r="B18" t="s">
        <v>205</v>
      </c>
    </row>
    <row r="19" spans="1:2" x14ac:dyDescent="0.25">
      <c r="A19" t="s">
        <v>195</v>
      </c>
      <c r="B19" t="s">
        <v>222</v>
      </c>
    </row>
    <row r="20" spans="1:2" x14ac:dyDescent="0.25">
      <c r="B20" t="s">
        <v>221</v>
      </c>
    </row>
  </sheetData>
  <mergeCells count="5">
    <mergeCell ref="E1:F1"/>
    <mergeCell ref="G1:H1"/>
    <mergeCell ref="I1:J1"/>
    <mergeCell ref="K1:L1"/>
    <mergeCell ref="M1:N1"/>
  </mergeCells>
  <pageMargins left="0.7" right="0.7" top="0.75" bottom="0.75" header="0.3" footer="0.3"/>
  <pageSetup scale="74" orientation="landscape" r:id="rId1"/>
  <headerFooter>
    <oddHeader>&amp;C&amp;"-,Bold"&amp;12SMART SCALE Round 3
DRAFT Staff Recommended Funding Scenario</oddHeader>
    <oddFooter>&amp;L&amp;D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D9B74179-AE39-41E9-97FC-2A60F1226CD0}"/>
</file>

<file path=customXml/itemProps2.xml><?xml version="1.0" encoding="utf-8"?>
<ds:datastoreItem xmlns:ds="http://schemas.openxmlformats.org/officeDocument/2006/customXml" ds:itemID="{41BC3FED-E43E-4E57-9757-DD00BCAA18BA}"/>
</file>

<file path=customXml/itemProps3.xml><?xml version="1.0" encoding="utf-8"?>
<ds:datastoreItem xmlns:ds="http://schemas.openxmlformats.org/officeDocument/2006/customXml" ds:itemID="{19903B41-B727-4750-A922-D557C753C0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Scores</vt:lpstr>
      <vt:lpstr>Summary</vt:lpstr>
      <vt:lpstr>Scores!Print_Area</vt:lpstr>
      <vt:lpstr>Summary!Print_Area</vt:lpstr>
      <vt:lpstr>Scores!Print_Titles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Stewart, Aziz (VDOT)</dc:creator>
  <cp:lastModifiedBy>Scully, Casey (VDOT)</cp:lastModifiedBy>
  <cp:lastPrinted>2019-01-14T17:17:14Z</cp:lastPrinted>
  <dcterms:created xsi:type="dcterms:W3CDTF">2019-01-04T19:16:33Z</dcterms:created>
  <dcterms:modified xsi:type="dcterms:W3CDTF">2024-04-10T20:35:36Z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